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65" windowWidth="19440" windowHeight="9780" activeTab="0"/>
  </bookViews>
  <sheets>
    <sheet name="TARTALOM" sheetId="1" r:id="rId1"/>
    <sheet name="E 1." sheetId="2" r:id="rId2"/>
    <sheet name="E.2" sheetId="3" r:id="rId3"/>
    <sheet name="E3" sheetId="4" r:id="rId4"/>
    <sheet name="E4" sheetId="5" r:id="rId5"/>
    <sheet name="MEGBONTÁS" sheetId="6" r:id="rId6"/>
    <sheet name="BERUHÁZÁSOK,FELÚJÍTÁSOK" sheetId="7" r:id="rId7"/>
    <sheet name="CÉLTARTALÉK" sheetId="8" r:id="rId8"/>
    <sheet name="LÉTSZÁM" sheetId="9" r:id="rId9"/>
    <sheet name="FOGLALKOZTATÁSI IDŐKERET" sheetId="10" r:id="rId10"/>
    <sheet name="KÖLTSÉGVETÉSI MÉRLEG" sheetId="11" r:id="rId11"/>
    <sheet name="LIKVIDÍTÁSI TERV" sheetId="12" r:id="rId12"/>
    <sheet name="TÖBB ÉVES ELŐIRÁNYZATOK" sheetId="13" r:id="rId13"/>
    <sheet name="ADÓSSÁGÁLLOMÁNY" sheetId="14" r:id="rId14"/>
  </sheets>
  <definedNames>
    <definedName name="_xlnm.Print_Area" localSheetId="1">'E 1.'!$A$1:$AS$104</definedName>
    <definedName name="_xlnm.Print_Area" localSheetId="2">'E.2'!$A$1:$AR$76</definedName>
    <definedName name="_xlnm.Print_Area" localSheetId="3">'E3'!$A$1:$AS$38</definedName>
    <definedName name="_xlnm.Print_Area" localSheetId="4">'E4'!$A$1:$AS$37</definedName>
    <definedName name="_xlnm.Print_Area" localSheetId="8">'LÉTSZÁM'!$A$1:$F$23</definedName>
    <definedName name="_xlnm.Print_Area" localSheetId="11">'LIKVIDÍTÁSI TERV'!$A$1:$N$23</definedName>
    <definedName name="_xlnm.Print_Area" localSheetId="5">'MEGBONTÁS'!$A$1:$I$11</definedName>
    <definedName name="_xlnm.Print_Area" localSheetId="0">'TARTALOM'!$A$1:$B$16</definedName>
  </definedNames>
  <calcPr fullCalcOnLoad="1"/>
</workbook>
</file>

<file path=xl/sharedStrings.xml><?xml version="1.0" encoding="utf-8"?>
<sst xmlns="http://schemas.openxmlformats.org/spreadsheetml/2006/main" count="1001" uniqueCount="745">
  <si>
    <t>Foglalkoztatási keret</t>
  </si>
  <si>
    <t>munkakör</t>
  </si>
  <si>
    <t>munkaidő</t>
  </si>
  <si>
    <t>fő</t>
  </si>
  <si>
    <t>Teljes munkaidő</t>
  </si>
  <si>
    <t>karbantartó</t>
  </si>
  <si>
    <t>napi 8 óra</t>
  </si>
  <si>
    <t>Részmunkaidő</t>
  </si>
  <si>
    <t>takarító</t>
  </si>
  <si>
    <t>napi 1 óra</t>
  </si>
  <si>
    <t>könyvtáros</t>
  </si>
  <si>
    <t>heti 9 óra</t>
  </si>
  <si>
    <t>szoc.segítő</t>
  </si>
  <si>
    <t>heti 5 óra</t>
  </si>
  <si>
    <t>Összesen:</t>
  </si>
  <si>
    <t>Tartalomjegyzék</t>
  </si>
  <si>
    <t>Szám</t>
  </si>
  <si>
    <t xml:space="preserve">Közalkalmazott </t>
  </si>
  <si>
    <t>szociális segítő</t>
  </si>
  <si>
    <t>forintban</t>
  </si>
  <si>
    <t>1.</t>
  </si>
  <si>
    <t>2.</t>
  </si>
  <si>
    <t>Választott tisztségviselők juttatásai</t>
  </si>
  <si>
    <t>Pörböly Község Önkormányzata (417765)</t>
  </si>
  <si>
    <t>Bevételek</t>
  </si>
  <si>
    <t>B112</t>
  </si>
  <si>
    <t>B113</t>
  </si>
  <si>
    <t>B114</t>
  </si>
  <si>
    <t>B115</t>
  </si>
  <si>
    <t>B116</t>
  </si>
  <si>
    <t>B11</t>
  </si>
  <si>
    <t>B12</t>
  </si>
  <si>
    <t>Elvonások és befizetések bevételei</t>
  </si>
  <si>
    <t>B13</t>
  </si>
  <si>
    <t>Működési célú garancia- és kezességvállalásból származó megtérülések államháztartáson belülről</t>
  </si>
  <si>
    <t>B14</t>
  </si>
  <si>
    <t>Működési célú visszatérítendő támogatások, kölcsönök visszatérülése államháztartáson belülről</t>
  </si>
  <si>
    <t>B15</t>
  </si>
  <si>
    <t>Működési célú visszatérítendő támogatások, kölcsönök igénybevétele államháztartáson belülről</t>
  </si>
  <si>
    <t>B16</t>
  </si>
  <si>
    <t>B1</t>
  </si>
  <si>
    <t>B21</t>
  </si>
  <si>
    <t>B22</t>
  </si>
  <si>
    <t>Felhalmozási célú garancia- és kezességvállalásból származó megtérülések államháztartáson belülről</t>
  </si>
  <si>
    <t>B23</t>
  </si>
  <si>
    <t>Felhalmozási célú visszatérítendő támogatások, kölcsönök visszatérülése államháztartáson belülről</t>
  </si>
  <si>
    <t>B24</t>
  </si>
  <si>
    <t>Felhalmozási célú visszatérítendő támogatások, kölcsönök igénybevétele államháztartáson belülről</t>
  </si>
  <si>
    <t>B25</t>
  </si>
  <si>
    <t>Egyéb felhalmozási célú támogatások bevételei államháztartáson belülről</t>
  </si>
  <si>
    <t>B2</t>
  </si>
  <si>
    <t>B311</t>
  </si>
  <si>
    <t>Magánszemélyek jövedelemadói</t>
  </si>
  <si>
    <t>B312</t>
  </si>
  <si>
    <t xml:space="preserve">Társaságok jövedelemadói </t>
  </si>
  <si>
    <t>B31</t>
  </si>
  <si>
    <t>B32</t>
  </si>
  <si>
    <t>Szociális hozzájárulási adó és járulékok</t>
  </si>
  <si>
    <t>B33</t>
  </si>
  <si>
    <t>Bérhez és foglalkoztatáshoz kapcsolódó adók</t>
  </si>
  <si>
    <t>B34</t>
  </si>
  <si>
    <t>B351</t>
  </si>
  <si>
    <t>B352</t>
  </si>
  <si>
    <t xml:space="preserve">Fogyasztási adók </t>
  </si>
  <si>
    <t>B353</t>
  </si>
  <si>
    <t xml:space="preserve">Pénzügyi monopóliumok nyereségét terhelő adók </t>
  </si>
  <si>
    <t>B354</t>
  </si>
  <si>
    <t>Gépjárműadók</t>
  </si>
  <si>
    <t>B355</t>
  </si>
  <si>
    <t xml:space="preserve">Egyéb áruhasználati és szolgáltatási adók </t>
  </si>
  <si>
    <t>B35</t>
  </si>
  <si>
    <t>B36</t>
  </si>
  <si>
    <t>B3</t>
  </si>
  <si>
    <t>B401</t>
  </si>
  <si>
    <t>Készletértékesítés ellenértéke</t>
  </si>
  <si>
    <t>B402</t>
  </si>
  <si>
    <t>B403</t>
  </si>
  <si>
    <t>B404</t>
  </si>
  <si>
    <t>B405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</si>
  <si>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</si>
  <si>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</si>
  <si>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</si>
  <si>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</si>
  <si>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</si>
  <si>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</si>
  <si>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</si>
  <si>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Egyéb működési bevételek</t>
  </si>
  <si>
    <t>B4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</si>
  <si>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</si>
  <si>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</si>
  <si>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</si>
  <si>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</si>
  <si>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</si>
  <si>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</si>
  <si>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</si>
  <si>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</si>
  <si>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</si>
  <si>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</si>
  <si>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B5</t>
  </si>
  <si>
    <t>B61</t>
  </si>
  <si>
    <t>Működési célú garancia- és kezességvállalásból származó megtérülések államháztartáson kívülről</t>
  </si>
  <si>
    <t>B62</t>
  </si>
  <si>
    <t>Működési célú visszatérítendő támogatások, kölcsönök visszatérülése államháztartáson kívülről</t>
  </si>
  <si>
    <t>B65</t>
  </si>
  <si>
    <t>B6</t>
  </si>
  <si>
    <t>B71</t>
  </si>
  <si>
    <t>Felhalmozási célú garancia- és kezességvállalásból származó megtérülések államháztartáson kívülről</t>
  </si>
  <si>
    <t>B72</t>
  </si>
  <si>
    <t>Felhalmozási célú visszatérítendő támogatások, kölcsönök visszatérülése államháztartáson kívülről</t>
  </si>
  <si>
    <t>B73</t>
  </si>
  <si>
    <t>B7</t>
  </si>
  <si>
    <t>B1-B7</t>
  </si>
  <si>
    <t>Kiadások</t>
  </si>
  <si>
    <t>K1101</t>
  </si>
  <si>
    <t>K1102</t>
  </si>
  <si>
    <t>K1105</t>
  </si>
  <si>
    <t>Végkielégítés</t>
  </si>
  <si>
    <t>K1106</t>
  </si>
  <si>
    <t>Jubileumi jutalom</t>
  </si>
  <si>
    <t>K1107</t>
  </si>
  <si>
    <t>K1108</t>
  </si>
  <si>
    <t>K1109</t>
  </si>
  <si>
    <t>K1110</t>
  </si>
  <si>
    <t>K11</t>
  </si>
  <si>
    <t>K122</t>
  </si>
  <si>
    <t>K12</t>
  </si>
  <si>
    <t>K1</t>
  </si>
  <si>
    <t>K2</t>
  </si>
  <si>
    <t>K311</t>
  </si>
  <si>
    <t>Szakmai anyagok beszerzése</t>
  </si>
  <si>
    <t>K312</t>
  </si>
  <si>
    <t>Üzemeltetési anyagok beszerzése</t>
  </si>
  <si>
    <t>K31</t>
  </si>
  <si>
    <t>K321</t>
  </si>
  <si>
    <t>Informatikai szolgáltatások igénybevétele</t>
  </si>
  <si>
    <t>K322</t>
  </si>
  <si>
    <t>K32</t>
  </si>
  <si>
    <t>K331</t>
  </si>
  <si>
    <t>Közüzemi díjak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</si>
  <si>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</si>
  <si>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</si>
  <si>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</si>
  <si>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</si>
  <si>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</si>
  <si>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</si>
  <si>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</si>
  <si>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K336</t>
  </si>
  <si>
    <t xml:space="preserve">Szakmai tevékenységet segítő szolgáltatások </t>
  </si>
  <si>
    <t>K337</t>
  </si>
  <si>
    <t>Egyéb szolgáltatások</t>
  </si>
  <si>
    <t>K33</t>
  </si>
  <si>
    <t>K341</t>
  </si>
  <si>
    <t>Kiküldetések kiadásai</t>
  </si>
  <si>
    <t>K342</t>
  </si>
  <si>
    <t>Reklám- és propagandakiadások</t>
  </si>
  <si>
    <t>K34</t>
  </si>
  <si>
    <t>K351</t>
  </si>
  <si>
    <t>Működési célú előzetesen felszámított általános forgalmi adó</t>
  </si>
  <si>
    <t>K352</t>
  </si>
  <si>
    <t xml:space="preserve">Fizetendő általános forgalmi adó </t>
  </si>
  <si>
    <t>K353</t>
  </si>
  <si>
    <t xml:space="preserve">Kamatkiadások </t>
  </si>
  <si>
    <t>K354</t>
  </si>
  <si>
    <t>K355</t>
  </si>
  <si>
    <t>K35</t>
  </si>
  <si>
    <t>K3</t>
  </si>
  <si>
    <t>K42</t>
  </si>
  <si>
    <t>K4</t>
  </si>
  <si>
    <t>K502</t>
  </si>
  <si>
    <t>K506</t>
  </si>
  <si>
    <t>K508</t>
  </si>
  <si>
    <t>K512</t>
  </si>
  <si>
    <t>K5</t>
  </si>
  <si>
    <t>K61</t>
  </si>
  <si>
    <t>Immateriális javak beszerzése, létesítése</t>
  </si>
  <si>
    <t>K62</t>
  </si>
  <si>
    <t>K63</t>
  </si>
  <si>
    <t>Informatikai eszközök beszerzése, létesítése</t>
  </si>
  <si>
    <t>K64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</si>
  <si>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</si>
  <si>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</si>
  <si>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</si>
  <si>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</si>
  <si>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</si>
  <si>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általános forgalmi adó</t>
  </si>
  <si>
    <t>K6</t>
  </si>
  <si>
    <t>K71</t>
  </si>
  <si>
    <t>Ingatlanok felújítása</t>
  </si>
  <si>
    <t>K72</t>
  </si>
  <si>
    <t>Informatikai eszközök felújítása</t>
  </si>
  <si>
    <t>K73</t>
  </si>
  <si>
    <t xml:space="preserve">Egyéb tárgyi eszközök felújítása </t>
  </si>
  <si>
    <t>K74</t>
  </si>
  <si>
    <t>Felújítási célú előzetesen felszámított általános forgalmi adó</t>
  </si>
  <si>
    <t>K7</t>
  </si>
  <si>
    <t>K8</t>
  </si>
  <si>
    <t>K1-K8</t>
  </si>
  <si>
    <t>Szolgáltatások ellenértéke</t>
  </si>
  <si>
    <t>Közvetített szolgáltatások ellenértéke</t>
  </si>
  <si>
    <t>Tulajdonosi bevételek</t>
  </si>
  <si>
    <t>Ellátási díjak</t>
  </si>
  <si>
    <t>Egyéb dologi kiadások</t>
  </si>
  <si>
    <t>01</t>
  </si>
  <si>
    <t>02</t>
  </si>
  <si>
    <t>15</t>
  </si>
  <si>
    <t>16</t>
  </si>
  <si>
    <t>17</t>
  </si>
  <si>
    <t>18</t>
  </si>
  <si>
    <t>19</t>
  </si>
  <si>
    <t>20</t>
  </si>
  <si>
    <t>21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</si>
  <si>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</si>
  <si>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</si>
  <si>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</si>
  <si>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</si>
  <si>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</si>
  <si>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</si>
  <si>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</si>
  <si>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</si>
  <si>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</si>
  <si>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</si>
  <si>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</si>
  <si>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</si>
  <si>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</si>
  <si>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</si>
  <si>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46</t>
  </si>
  <si>
    <t>47</t>
  </si>
  <si>
    <t>49</t>
  </si>
  <si>
    <t>50</t>
  </si>
  <si>
    <t>51</t>
  </si>
  <si>
    <t>59</t>
  </si>
  <si>
    <t>60</t>
  </si>
  <si>
    <t>61</t>
  </si>
  <si>
    <t>63</t>
  </si>
  <si>
    <t>07</t>
  </si>
  <si>
    <t>08</t>
  </si>
  <si>
    <t>K9</t>
  </si>
  <si>
    <t>03</t>
  </si>
  <si>
    <t>04</t>
  </si>
  <si>
    <t>05</t>
  </si>
  <si>
    <t>06</t>
  </si>
  <si>
    <t>B8</t>
  </si>
  <si>
    <t>11</t>
  </si>
  <si>
    <t>Előző év költségvetési maradványának igénybevétele</t>
  </si>
  <si>
    <t>B814</t>
  </si>
  <si>
    <t>B411</t>
  </si>
  <si>
    <t>Biztosító által fizetett kártérítés</t>
  </si>
  <si>
    <t>K513</t>
  </si>
  <si>
    <t>Tartalékok</t>
  </si>
  <si>
    <t>K1-K8. Költségvetési kiadások</t>
  </si>
  <si>
    <t>Sor-
szám</t>
  </si>
  <si>
    <t>Rovat megnevezése</t>
  </si>
  <si>
    <t>Rovat
száma</t>
  </si>
  <si>
    <t>Előirányzat</t>
  </si>
  <si>
    <t>3.</t>
  </si>
  <si>
    <t>4.</t>
  </si>
  <si>
    <t>Törvény szerinti illetmények, munkabérek</t>
  </si>
  <si>
    <t>Normatív jutalmak</t>
  </si>
  <si>
    <t>Céljuttatás, projektprémium</t>
  </si>
  <si>
    <t>K1103</t>
  </si>
  <si>
    <t>Készenléti, ügyeleti, helyettesítési díj, túlóra, túlszolgálat</t>
  </si>
  <si>
    <t>K1104</t>
  </si>
  <si>
    <t>Béren kívüli juttatások</t>
  </si>
  <si>
    <t>Ruházati költségtérítés</t>
  </si>
  <si>
    <t>09</t>
  </si>
  <si>
    <t>Közlekedési költségtérítés</t>
  </si>
  <si>
    <t>10</t>
  </si>
  <si>
    <t>Egyéb költségtérítések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</si>
  <si>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</si>
  <si>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</si>
  <si>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</si>
  <si>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</si>
  <si>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</si>
  <si>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</si>
  <si>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</si>
  <si>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</si>
  <si>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</si>
  <si>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</si>
  <si>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K121</t>
  </si>
  <si>
    <t>Munkavégzésre irányuló egyéb jogviszonyban nem saját foglalkoztatottnak fizetett juttatások</t>
  </si>
  <si>
    <t>Egyéb külső személyi juttatások</t>
  </si>
  <si>
    <t>K123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</si>
  <si>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</si>
  <si>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</si>
  <si>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</si>
  <si>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22</t>
  </si>
  <si>
    <t>23</t>
  </si>
  <si>
    <t>Árubeszerzés</t>
  </si>
  <si>
    <t>K313</t>
  </si>
  <si>
    <t>24</t>
  </si>
  <si>
    <t>Készletbeszerzés (=21+22+23)</t>
  </si>
  <si>
    <t>25</t>
  </si>
  <si>
    <t>26</t>
  </si>
  <si>
    <t>Egyéb kommunikációs szolgáltatások</t>
  </si>
  <si>
    <t>27</t>
  </si>
  <si>
    <t>Kommunikációs szolgáltatások (=25+26)</t>
  </si>
  <si>
    <t>28</t>
  </si>
  <si>
    <t>31</t>
  </si>
  <si>
    <t>Közvetített szolgáltatások</t>
  </si>
  <si>
    <t>Szolgáltatási kiadások (=28+…+34)</t>
  </si>
  <si>
    <t>Kiküldetések, reklám- és propagandakiadások (=36+37)</t>
  </si>
  <si>
    <t>39</t>
  </si>
  <si>
    <t>Egyéb pénzügyi műveletek kiadásai</t>
  </si>
  <si>
    <t>Különféle befizetések és egyéb dologi kiadások (=39+…+43)</t>
  </si>
  <si>
    <t>45</t>
  </si>
  <si>
    <t>Dologi kiadások (=24+27+35+38+44)</t>
  </si>
  <si>
    <t>Társadalombiztosítási ellátások</t>
  </si>
  <si>
    <t>K41</t>
  </si>
  <si>
    <t>Családi támogatások</t>
  </si>
  <si>
    <t>48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</si>
  <si>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</si>
  <si>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</si>
  <si>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</si>
  <si>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</si>
  <si>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</si>
  <si>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</si>
  <si>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</si>
  <si>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</si>
  <si>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</si>
  <si>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</si>
  <si>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</si>
  <si>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</si>
  <si>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</si>
  <si>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</si>
  <si>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</si>
  <si>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</si>
  <si>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</si>
  <si>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</si>
  <si>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</si>
  <si>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</si>
  <si>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</si>
  <si>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</si>
  <si>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</si>
  <si>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</si>
  <si>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</si>
  <si>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</si>
  <si>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</si>
  <si>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</si>
  <si>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</si>
  <si>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</si>
  <si>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</si>
  <si>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</si>
  <si>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</si>
  <si>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</si>
  <si>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</si>
  <si>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</si>
  <si>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</si>
  <si>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</si>
  <si>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</si>
  <si>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</si>
  <si>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</si>
  <si>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</si>
  <si>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</si>
  <si>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Egyéb működési célú kiadások (=55+59+…+70)</t>
  </si>
  <si>
    <t>Ingatlanok beszerzése, létesítése</t>
  </si>
  <si>
    <t>Egyéb tárgyi eszközök beszerzése, létesítése</t>
  </si>
  <si>
    <t>Beruházások (=72+…+78)</t>
  </si>
  <si>
    <t>Felújítások (=80+...+83)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</si>
  <si>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</si>
  <si>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</si>
  <si>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</si>
  <si>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</si>
  <si>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</si>
  <si>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</si>
  <si>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</si>
  <si>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</si>
  <si>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</si>
  <si>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</si>
  <si>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</si>
  <si>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</si>
  <si>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</si>
  <si>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</si>
  <si>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</si>
  <si>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</si>
  <si>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</si>
  <si>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</si>
  <si>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</si>
  <si>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Költségvetési kiadások (=19+20+45+54+71+79+84+94)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</si>
  <si>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</si>
  <si>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</si>
  <si>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</si>
  <si>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</si>
  <si>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</si>
  <si>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</si>
  <si>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</si>
  <si>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</si>
  <si>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Önkormányzatok működési támogatásai (=01+…+06)</t>
  </si>
  <si>
    <t>Egyéb működési célú támogatások bevételei államháztartáson belülről</t>
  </si>
  <si>
    <t>Működési célú támogatások államháztartáson belülről (=07+…+12)</t>
  </si>
  <si>
    <t>Felhalmozási célú önkormányzati támogatások</t>
  </si>
  <si>
    <t>Felhalmozási célú támogatások államháztartáson belülről (=14+…+18)</t>
  </si>
  <si>
    <t>Jövedelemadók (=20+21)</t>
  </si>
  <si>
    <t xml:space="preserve">Vagyoni tipusú adók </t>
  </si>
  <si>
    <t xml:space="preserve">Értékesítési és forgalmi adók </t>
  </si>
  <si>
    <t xml:space="preserve">Termékek és szolgáltatások adói (=26+…+30) </t>
  </si>
  <si>
    <t xml:space="preserve">Egyéb közhatalmi bevételek </t>
  </si>
  <si>
    <t>Közhatalmi bevételek (=22+...+25+31+32)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</si>
  <si>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</si>
  <si>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</si>
  <si>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</si>
  <si>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</si>
  <si>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</si>
  <si>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</si>
  <si>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</si>
  <si>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</si>
  <si>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</si>
  <si>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</si>
  <si>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Működési bevételek (=34+…+40+43+46+...+48)</t>
  </si>
  <si>
    <t>Felhalmozási bevételek (=50+…+54)</t>
  </si>
  <si>
    <t>56</t>
  </si>
  <si>
    <t>57</t>
  </si>
  <si>
    <t>Működési célú visszatérítendő támogatások, kölcsönök visszatérülése az Európai Uniótól</t>
  </si>
  <si>
    <t>58</t>
  </si>
  <si>
    <t>Működési célú visszatérítendő támogatások, kölcsönök visszatérülése kormányoktól és más nemzetközi szervezetektől</t>
  </si>
  <si>
    <t>B63</t>
  </si>
  <si>
    <t>B64</t>
  </si>
  <si>
    <t>Egyéb működési célú átvett pénzeszközök</t>
  </si>
  <si>
    <t>Működési célú átvett pénzeszközök (=56+…+60)</t>
  </si>
  <si>
    <t>62</t>
  </si>
  <si>
    <t>Felhalmozási célú visszatérítendő támogatások, kölcsönök visszatérülése az Európai Uniótól</t>
  </si>
  <si>
    <t>64</t>
  </si>
  <si>
    <t>Felhalmozási célú visszatérítendő támogatások, kölcsönök visszatérülése kormányoktól és más nemzetközi szervezetektől</t>
  </si>
  <si>
    <t>65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</si>
  <si>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</si>
  <si>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</si>
  <si>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</si>
  <si>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</si>
  <si>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</si>
  <si>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</si>
  <si>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68</t>
  </si>
  <si>
    <t>Költségvetési bevételek (=13+19+33+49+55+61+67)</t>
  </si>
  <si>
    <t>K9. Finanszírozási kiadások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</si>
  <si>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</si>
  <si>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</si>
  <si>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</si>
  <si>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</si>
  <si>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</si>
  <si>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</si>
  <si>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</si>
  <si>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</si>
  <si>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</si>
  <si>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</si>
  <si>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</si>
  <si>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</si>
  <si>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</si>
  <si>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</si>
  <si>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</si>
  <si>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</si>
  <si>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</si>
  <si>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</si>
  <si>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</si>
  <si>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</si>
  <si>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</si>
  <si>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</si>
  <si>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</si>
  <si>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</si>
  <si>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</si>
  <si>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</si>
  <si>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</si>
  <si>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</si>
  <si>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</si>
  <si>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</si>
  <si>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</si>
  <si>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</si>
  <si>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</si>
  <si>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</si>
  <si>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</si>
  <si>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</si>
  <si>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</si>
  <si>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</si>
  <si>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</si>
  <si>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</si>
  <si>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</si>
  <si>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</si>
  <si>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</si>
  <si>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</si>
  <si>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</si>
  <si>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</si>
  <si>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</si>
  <si>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</si>
  <si>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</si>
  <si>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</si>
  <si>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</si>
  <si>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</si>
  <si>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</si>
  <si>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</si>
  <si>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</si>
  <si>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</si>
  <si>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</si>
  <si>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</si>
  <si>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</si>
  <si>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B8. Finanszírozási bevételek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</si>
  <si>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</si>
  <si>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</si>
  <si>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</si>
  <si>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</si>
  <si>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</si>
  <si>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</si>
  <si>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</si>
  <si>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</si>
  <si>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</si>
  <si>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</si>
  <si>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</si>
  <si>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</si>
  <si>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</si>
  <si>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</si>
  <si>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</si>
  <si>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</si>
  <si>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</si>
  <si>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</si>
  <si>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</si>
  <si>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</si>
  <si>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</si>
  <si>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</si>
  <si>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</si>
  <si>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</si>
  <si>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</si>
  <si>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</si>
  <si>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</si>
  <si>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</si>
  <si>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</si>
  <si>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</si>
  <si>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</si>
  <si>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</si>
  <si>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</si>
  <si>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</si>
  <si>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</si>
  <si>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</si>
  <si>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</si>
  <si>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</si>
  <si>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</si>
  <si>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</si>
  <si>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</si>
  <si>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</si>
  <si>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</si>
  <si>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</si>
  <si>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</si>
  <si>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</si>
  <si>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</si>
  <si>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</si>
  <si>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</si>
  <si>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</si>
  <si>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</si>
  <si>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</si>
  <si>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</si>
  <si>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</si>
  <si>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</si>
  <si>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</si>
  <si>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</si>
  <si>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1 fő</t>
  </si>
  <si>
    <t>2 fő</t>
  </si>
  <si>
    <t>Ssz.</t>
  </si>
  <si>
    <t>Megnevezés</t>
  </si>
  <si>
    <t>Eredeti EI</t>
  </si>
  <si>
    <t>Mód. EI.</t>
  </si>
  <si>
    <t>Teljesítés</t>
  </si>
  <si>
    <t>5.</t>
  </si>
  <si>
    <t>6.</t>
  </si>
  <si>
    <t>7.</t>
  </si>
  <si>
    <t>8.</t>
  </si>
  <si>
    <t>9.</t>
  </si>
  <si>
    <t>Kötelező feladatok</t>
  </si>
  <si>
    <t>Önként vállalt feladatok</t>
  </si>
  <si>
    <t>Államigazgatási feladatok</t>
  </si>
  <si>
    <t xml:space="preserve"> Összesen (=01+…+03)</t>
  </si>
  <si>
    <t>Összesen (=01+…+03)</t>
  </si>
  <si>
    <t>Pörböly Község Önkormányzata foglalkoztatotti létszámadatok</t>
  </si>
  <si>
    <t>fizetési besorolás</t>
  </si>
  <si>
    <t>létszám</t>
  </si>
  <si>
    <t>B</t>
  </si>
  <si>
    <t>A</t>
  </si>
  <si>
    <t xml:space="preserve">könyvtáros </t>
  </si>
  <si>
    <t>F</t>
  </si>
  <si>
    <t>3 fő</t>
  </si>
  <si>
    <t>Társadalmi megbízatás</t>
  </si>
  <si>
    <t>polgármester</t>
  </si>
  <si>
    <t>alpolgármester</t>
  </si>
  <si>
    <t xml:space="preserve">Választott tisztségviselő </t>
  </si>
  <si>
    <t>közfoglalkoztatott</t>
  </si>
  <si>
    <t>Egyéb bérrendszer</t>
  </si>
  <si>
    <t>Foglalkoztatottak összesen</t>
  </si>
  <si>
    <t>Önkormányzati szinten összevont létszámadatok</t>
  </si>
  <si>
    <t xml:space="preserve">  Pörböly Község Önkormányzata KÖZALKALMAZOTTAK átlagos statisztikai állományi létszáma</t>
  </si>
  <si>
    <t>Átlagos statisztikai állományi létszám közalkalmazottak</t>
  </si>
  <si>
    <t xml:space="preserve">forintban </t>
  </si>
  <si>
    <t>Működési bevételek</t>
  </si>
  <si>
    <t>Működési kiadások</t>
  </si>
  <si>
    <t xml:space="preserve">A </t>
  </si>
  <si>
    <r>
      <t>Működési célú támogatások ÁHB (</t>
    </r>
    <r>
      <rPr>
        <b/>
        <sz val="10"/>
        <rFont val="Arial CE"/>
        <family val="0"/>
      </rPr>
      <t>B1)</t>
    </r>
  </si>
  <si>
    <r>
      <t>Személyi juttatások(</t>
    </r>
    <r>
      <rPr>
        <b/>
        <sz val="10"/>
        <rFont val="Arial CE"/>
        <family val="0"/>
      </rPr>
      <t>K1)</t>
    </r>
  </si>
  <si>
    <r>
      <t>Közhatalmi bevételek (</t>
    </r>
    <r>
      <rPr>
        <b/>
        <sz val="10"/>
        <rFont val="Arial CE"/>
        <family val="0"/>
      </rPr>
      <t>B3)</t>
    </r>
  </si>
  <si>
    <r>
      <t>Szociális hozzájárulási adó (</t>
    </r>
    <r>
      <rPr>
        <b/>
        <sz val="10"/>
        <rFont val="Arial CE"/>
        <family val="0"/>
      </rPr>
      <t>K2)</t>
    </r>
  </si>
  <si>
    <r>
      <t>Működési bevételek(</t>
    </r>
    <r>
      <rPr>
        <b/>
        <sz val="10"/>
        <rFont val="Arial CE"/>
        <family val="0"/>
      </rPr>
      <t>B4)</t>
    </r>
  </si>
  <si>
    <r>
      <t xml:space="preserve">Dologi kiadások </t>
    </r>
    <r>
      <rPr>
        <b/>
        <sz val="10"/>
        <rFont val="Arial CE"/>
        <family val="0"/>
      </rPr>
      <t>(K3</t>
    </r>
    <r>
      <rPr>
        <sz val="10"/>
        <rFont val="Arial CE"/>
        <family val="0"/>
      </rPr>
      <t>)</t>
    </r>
  </si>
  <si>
    <r>
      <t>Működési célú átvett pénzeszközök ÁHB(</t>
    </r>
    <r>
      <rPr>
        <b/>
        <sz val="10"/>
        <rFont val="Arial CE"/>
        <family val="0"/>
      </rPr>
      <t>B6)</t>
    </r>
  </si>
  <si>
    <r>
      <t>Ellátottak pénzbeli juttatása (</t>
    </r>
    <r>
      <rPr>
        <b/>
        <sz val="10"/>
        <rFont val="Arial CE"/>
        <family val="0"/>
      </rPr>
      <t>K4</t>
    </r>
    <r>
      <rPr>
        <sz val="10"/>
        <rFont val="Arial CE"/>
        <family val="0"/>
      </rPr>
      <t>)</t>
    </r>
  </si>
  <si>
    <r>
      <t>Működési célú átvett pénzeszközök  ÁHK(</t>
    </r>
    <r>
      <rPr>
        <b/>
        <sz val="10"/>
        <rFont val="Arial CE"/>
        <family val="0"/>
      </rPr>
      <t>B64</t>
    </r>
    <r>
      <rPr>
        <sz val="10"/>
        <rFont val="Arial CE"/>
        <family val="0"/>
      </rPr>
      <t>)</t>
    </r>
  </si>
  <si>
    <r>
      <t>Egyéb működési célú kiadások</t>
    </r>
    <r>
      <rPr>
        <b/>
        <sz val="10"/>
        <rFont val="Arial CE"/>
        <family val="0"/>
      </rPr>
      <t>(K5)</t>
    </r>
  </si>
  <si>
    <t>Költségvetési működési bevételek</t>
  </si>
  <si>
    <t xml:space="preserve">Költségvetési működési kiadások </t>
  </si>
  <si>
    <t xml:space="preserve">Költségvetés működési = bevétel - kiadás </t>
  </si>
  <si>
    <t xml:space="preserve">Finanszírozási bevételek </t>
  </si>
  <si>
    <t xml:space="preserve">Finanszírozási kiadások </t>
  </si>
  <si>
    <t xml:space="preserve">MŰKÖDÉSI BEVÉTELEK ÖSSZESEN: </t>
  </si>
  <si>
    <t xml:space="preserve">MŰKÖDÉSI KIADÁSOK ÖSSZESEN: </t>
  </si>
  <si>
    <t>Egyenleg</t>
  </si>
  <si>
    <t>Felhalmozási  bevételek</t>
  </si>
  <si>
    <t>Felhalmozási kiadások</t>
  </si>
  <si>
    <r>
      <t xml:space="preserve">Felhalmozási célú támogatások  ÁHB </t>
    </r>
    <r>
      <rPr>
        <b/>
        <sz val="10"/>
        <rFont val="Arial CE"/>
        <family val="0"/>
      </rPr>
      <t>(B2</t>
    </r>
    <r>
      <rPr>
        <sz val="10"/>
        <rFont val="Arial CE"/>
        <family val="0"/>
      </rPr>
      <t>)</t>
    </r>
  </si>
  <si>
    <r>
      <t xml:space="preserve">Beruházások </t>
    </r>
    <r>
      <rPr>
        <b/>
        <sz val="10"/>
        <rFont val="Arial CE"/>
        <family val="0"/>
      </rPr>
      <t>(K6)</t>
    </r>
  </si>
  <si>
    <r>
      <t>Felhalmozási bevételek</t>
    </r>
    <r>
      <rPr>
        <b/>
        <sz val="10"/>
        <rFont val="Arial CE"/>
        <family val="0"/>
      </rPr>
      <t>(B5)</t>
    </r>
  </si>
  <si>
    <r>
      <t>Felújítások (</t>
    </r>
    <r>
      <rPr>
        <b/>
        <sz val="10"/>
        <rFont val="Arial CE"/>
        <family val="0"/>
      </rPr>
      <t>K7)</t>
    </r>
  </si>
  <si>
    <r>
      <t>Felhalmozási célú  átvett pénzeszközök</t>
    </r>
    <r>
      <rPr>
        <b/>
        <sz val="10"/>
        <rFont val="Arial CE"/>
        <family val="0"/>
      </rPr>
      <t xml:space="preserve"> (B7)</t>
    </r>
  </si>
  <si>
    <t xml:space="preserve">Egyéb felhalmozási célú kiadások </t>
  </si>
  <si>
    <t>Költségvetési felhalmozási bevételek</t>
  </si>
  <si>
    <t xml:space="preserve">Költségvetési felhalmozási kiadások </t>
  </si>
  <si>
    <t xml:space="preserve">FELHALMOZÁSI BEVÉTELEK ÖSSZESEN: </t>
  </si>
  <si>
    <t xml:space="preserve">FELHALMOZÁSI KIADÁSOK ÖSSZESEN: </t>
  </si>
  <si>
    <t xml:space="preserve">Költségvetési bevételek összesen: </t>
  </si>
  <si>
    <t xml:space="preserve">Költségvetési kiadások összesen: </t>
  </si>
  <si>
    <t xml:space="preserve">Finanszírozási bevételek összesen: </t>
  </si>
  <si>
    <t xml:space="preserve">Finanszírozási kiadások összesen: </t>
  </si>
  <si>
    <t xml:space="preserve">BEVÉTELEK ÖSSZESEN: </t>
  </si>
  <si>
    <t xml:space="preserve">KIADÁSOK ÖSSZESEN: </t>
  </si>
  <si>
    <t>ÖSSZES KÖLTSÉGVETÉSI BEVÉTEL-KIADÁS</t>
  </si>
  <si>
    <t xml:space="preserve">ÖSSZES BEVÉTEL - KIADÁS </t>
  </si>
  <si>
    <t>jogcím/ hónap</t>
  </si>
  <si>
    <t xml:space="preserve">január </t>
  </si>
  <si>
    <t xml:space="preserve">február </t>
  </si>
  <si>
    <t xml:space="preserve">március </t>
  </si>
  <si>
    <t xml:space="preserve">április </t>
  </si>
  <si>
    <t xml:space="preserve">május </t>
  </si>
  <si>
    <t xml:space="preserve">június </t>
  </si>
  <si>
    <t xml:space="preserve">július </t>
  </si>
  <si>
    <t xml:space="preserve">augusztus </t>
  </si>
  <si>
    <t xml:space="preserve">szeptember </t>
  </si>
  <si>
    <t>október</t>
  </si>
  <si>
    <t xml:space="preserve">november </t>
  </si>
  <si>
    <t xml:space="preserve">december </t>
  </si>
  <si>
    <t>Működési célú támogatások (B1)</t>
  </si>
  <si>
    <t>Felhalmozási c.támogatások ÁHB (B2)</t>
  </si>
  <si>
    <t xml:space="preserve">Közhatalmi bevételek ( B3) </t>
  </si>
  <si>
    <t>Működési bevételek ( B4)</t>
  </si>
  <si>
    <t xml:space="preserve">Felhalmozási bevételek ( B5) </t>
  </si>
  <si>
    <t xml:space="preserve">Működési célú átvett pénzeszközök ( B6) </t>
  </si>
  <si>
    <t>Felhalmozási célú átvett pénzeszközök (B7)</t>
  </si>
  <si>
    <t xml:space="preserve">KÖLTSÉGVETÉSI BEVÉTELEK </t>
  </si>
  <si>
    <t>Személyi jutattások (K1)</t>
  </si>
  <si>
    <t>Munk. Jár. és szoc. hozz.adó (K2)</t>
  </si>
  <si>
    <t>Dologi kiadások (K3)</t>
  </si>
  <si>
    <t>Ellátottak pénzbeli juttatásai ( K4)</t>
  </si>
  <si>
    <t>Egyéb Működési kiadások (K5)</t>
  </si>
  <si>
    <t>Beruházások (K6)</t>
  </si>
  <si>
    <t>Felújítások (K7)</t>
  </si>
  <si>
    <t>Egyéb felhalmozási kidások (K8)</t>
  </si>
  <si>
    <t xml:space="preserve">KÖLTSÉGVETÉSI KIADÁSOK </t>
  </si>
  <si>
    <t>Egyenleg= finanszírozási szükséglet</t>
  </si>
  <si>
    <t>(önkormányzati szinten összevont létszámadatok)</t>
  </si>
  <si>
    <t>falugondnok</t>
  </si>
  <si>
    <t>5 fő</t>
  </si>
  <si>
    <t>9 fő</t>
  </si>
  <si>
    <t>Rovat</t>
  </si>
  <si>
    <t>Beruházások</t>
  </si>
  <si>
    <t>Felújítások</t>
  </si>
  <si>
    <t>10.</t>
  </si>
  <si>
    <t>Immateriális javak beszerzése</t>
  </si>
  <si>
    <t>Felújítás célú előzetesen felszámított áfa</t>
  </si>
  <si>
    <t>Egyéb tárgyi eszközök beszerzése , létesítése</t>
  </si>
  <si>
    <t>Beruházás célú előzetesen felszámított áfa</t>
  </si>
  <si>
    <t>Beruházások összesen</t>
  </si>
  <si>
    <t>Felújítások összesen</t>
  </si>
  <si>
    <t>Ingatlanok beszerzése,létesítése</t>
  </si>
  <si>
    <t>eredeti</t>
  </si>
  <si>
    <t>módosított</t>
  </si>
  <si>
    <t>Telj. %</t>
  </si>
  <si>
    <t>c</t>
  </si>
  <si>
    <t>Forintban</t>
  </si>
  <si>
    <t>Megvalósítandó cél</t>
  </si>
  <si>
    <t>Összeg</t>
  </si>
  <si>
    <t>Céltartalék részletezése</t>
  </si>
  <si>
    <t>Főállású megbízatás</t>
  </si>
  <si>
    <t>Felelős állatartás elősegítése-pályázatMF</t>
  </si>
  <si>
    <t>Kistelepülési önkormányzatok rendezvényeinek támogatása-pályázatMF</t>
  </si>
  <si>
    <t>Kommunális eszközbeszerzés-pályázatMF</t>
  </si>
  <si>
    <t>Óvodai játszóudvar és közterületi játszótér-pályázatMF</t>
  </si>
  <si>
    <t xml:space="preserve">Pörböly 2022. év </t>
  </si>
  <si>
    <t>( bevételek, kiadások kötelező, önként vállalt , állami(államigazgatási) bontásban 2022. év</t>
  </si>
  <si>
    <t>(2022.évre tervezett beruházások, felújítások)</t>
  </si>
  <si>
    <t>Céltartalék részletezése 2022.év</t>
  </si>
  <si>
    <t>2022.év.</t>
  </si>
  <si>
    <t>Összevont költségvetési mérleg 2022. év</t>
  </si>
  <si>
    <t>Likvidítási terv finanszírozási szükséglethez 2022. év</t>
  </si>
  <si>
    <t>Költségvetési mérleg 2022. év</t>
  </si>
  <si>
    <t>Bevételek, kiadások kötelező, önként vállalt , állami(államigazgatási) bontásban 2022. év</t>
  </si>
  <si>
    <t>2022.évi beruházások, felújítások</t>
  </si>
  <si>
    <t>A költségvetési évet követő három év tervezett előirányzatainak keretszámai főbb csoportokban</t>
  </si>
  <si>
    <t xml:space="preserve">  forintban</t>
  </si>
  <si>
    <t xml:space="preserve">
Megnevezés</t>
  </si>
  <si>
    <t>Kötelezettségek</t>
  </si>
  <si>
    <t>összesen + 3 év</t>
  </si>
  <si>
    <t>összesen n + 3 év</t>
  </si>
  <si>
    <t>2023. év</t>
  </si>
  <si>
    <t>2024. év</t>
  </si>
  <si>
    <t xml:space="preserve">B </t>
  </si>
  <si>
    <t>G</t>
  </si>
  <si>
    <t>H</t>
  </si>
  <si>
    <t>I</t>
  </si>
  <si>
    <t>J</t>
  </si>
  <si>
    <t>K=(H+…+J)</t>
  </si>
  <si>
    <t>L=(G+…+J)</t>
  </si>
  <si>
    <t>Személyi juttatások(K1)</t>
  </si>
  <si>
    <t>Munkaadókat terhelő járulékok és szociális hozzájárulási adó (K2)</t>
  </si>
  <si>
    <t>K 331</t>
  </si>
  <si>
    <t>Összesen (1+2+3)</t>
  </si>
  <si>
    <t>2022.év</t>
  </si>
  <si>
    <t>2025. év</t>
  </si>
  <si>
    <t>Adósságot keletkeztető ügyletekből és kezességvállalásokból fennálló kötelezettségei 3 évre</t>
  </si>
  <si>
    <t xml:space="preserve"> forintban</t>
  </si>
  <si>
    <t>Sor-szám</t>
  </si>
  <si>
    <t>MEGNEVEZÉS</t>
  </si>
  <si>
    <t>Évek</t>
  </si>
  <si>
    <t>Összesen
(6=3+4+5)</t>
  </si>
  <si>
    <t>2023.év</t>
  </si>
  <si>
    <t>ÖSSZES KÖTELEZETTSÉG</t>
  </si>
  <si>
    <t>2024.év</t>
  </si>
  <si>
    <t>Adósságot keletkeztető ügyletekből és kezességvállalásokból fennálló kötelezettségek 3 évre</t>
  </si>
  <si>
    <t xml:space="preserve">Módosított előirányzat </t>
  </si>
  <si>
    <t>Temető infrastruktúra fejlesztése -pályázat MF 2022.év</t>
  </si>
  <si>
    <t>ELŐIRÁNYZATMÓDOSÍTÁS 12.31.</t>
  </si>
  <si>
    <t>1.-12.hó</t>
  </si>
  <si>
    <t>n.é.</t>
  </si>
  <si>
    <t>Módosított előirányzat</t>
  </si>
  <si>
    <t>1. melléklet a /2023.(V.24.) önkormányzati rendelethez</t>
  </si>
  <si>
    <t>2. melléklet  a /2023.(V.24.) önkormányzati rendelethez</t>
  </si>
  <si>
    <t>3. melléklet  a /2023.(V.24.) önkormányzati rendelethez</t>
  </si>
  <si>
    <t>4. melléklet  a  /2023.(V.24.) önkormányzati rendelethez</t>
  </si>
  <si>
    <t>5.melléklet  a /2023.(V.24.) önkormányzati rendelethez</t>
  </si>
  <si>
    <t>6.melléklet  a /2023.(V.24.) önkormányzati rendelethez</t>
  </si>
  <si>
    <t>7. melléklet a  /2023.(V.24.) önkormányzati rendelethez</t>
  </si>
  <si>
    <t>8. melléklet  a /2023.(V.24.) önkormányzati rendelethez</t>
  </si>
  <si>
    <t>9. melléklet  a /2023.(V.24.) önkormányzati rendelethez</t>
  </si>
  <si>
    <t>10. melléklet  a /2023.(V.24.) önkormányzati rendelethez</t>
  </si>
  <si>
    <t>11. melléklet  a /2023(V.24.) önkormányzati rendelethez</t>
  </si>
  <si>
    <t>12. melléklet a  /2023.(V.24) önkormányzati rendelethez</t>
  </si>
  <si>
    <t>13. melléklet a /2023.(V.24.) önkormányzati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</si>
</sst>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\ ##########"/>
    <numFmt numFmtId="174" formatCode="00"/>
    <numFmt numFmtId="175" formatCode="General\ \f\ő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0.000"/>
    <numFmt numFmtId="181" formatCode="_-* #,##0\ _F_t_-;\-* #,##0\ _F_t_-;_-* &quot;-&quot;??\ _F_t_-;_-@_-"/>
    <numFmt numFmtId="182" formatCode="#,###"/>
    <numFmt numFmtId="183" formatCode="0.0%"/>
    <numFmt numFmtId="184" formatCode="0__"/>
    <numFmt numFmtId="185" formatCode="#,##0.000"/>
    <numFmt numFmtId="186" formatCode="[$-40E]yyyy\.\ mmmm\ d\."/>
    <numFmt numFmtId="187" formatCode="[$-F800]dddd\,\ mmmm\ dd\,\ yyyy"/>
    <numFmt numFmtId="188" formatCode="yyyy/\ m/\ d\.;@"/>
  </numFmts>
  <fonts count="120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8"/>
      <name val="Arial CE"/>
      <family val="0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4"/>
      <name val="Arial CE"/>
      <family val="0"/>
    </font>
    <font>
      <b/>
      <sz val="18"/>
      <name val="Arial"/>
      <family val="2"/>
    </font>
    <font>
      <b/>
      <sz val="12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2"/>
      <name val="Arial CE"/>
      <family val="0"/>
    </font>
    <font>
      <b/>
      <i/>
      <sz val="10"/>
      <name val="Arial"/>
      <family val="2"/>
    </font>
    <font>
      <b/>
      <u val="single"/>
      <sz val="9"/>
      <name val="Arial"/>
      <family val="2"/>
    </font>
    <font>
      <b/>
      <sz val="7"/>
      <name val="Arial"/>
      <family val="2"/>
    </font>
    <font>
      <sz val="6"/>
      <name val="Arial CE"/>
      <family val="0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  <font>
      <sz val="11"/>
      <name val="Arial CE"/>
      <family val="0"/>
    </font>
    <font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i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13"/>
      <name val="Arial CE"/>
      <family val="0"/>
    </font>
    <font>
      <b/>
      <sz val="11"/>
      <color indexed="9"/>
      <name val="Arial"/>
      <family val="2"/>
    </font>
    <font>
      <sz val="10"/>
      <color indexed="9"/>
      <name val="Arial CE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"/>
      <family val="2"/>
    </font>
    <font>
      <b/>
      <sz val="10"/>
      <color indexed="9"/>
      <name val="Arial CE"/>
      <family val="0"/>
    </font>
    <font>
      <b/>
      <sz val="12"/>
      <color indexed="9"/>
      <name val="Arial CE"/>
      <family val="0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FF00"/>
      <name val="Arial CE"/>
      <family val="0"/>
    </font>
    <font>
      <b/>
      <sz val="11"/>
      <color theme="0"/>
      <name val="Arial"/>
      <family val="2"/>
    </font>
    <font>
      <sz val="10"/>
      <color theme="0"/>
      <name val="Arial CE"/>
      <family val="0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Arial CE"/>
      <family val="0"/>
    </font>
    <font>
      <b/>
      <sz val="12"/>
      <color theme="0"/>
      <name val="Arial"/>
      <family val="2"/>
    </font>
    <font>
      <b/>
      <sz val="10"/>
      <color theme="0"/>
      <name val="Arial CE"/>
      <family val="0"/>
    </font>
    <font>
      <b/>
      <sz val="12"/>
      <color theme="0"/>
      <name val="Arial CE"/>
      <family val="0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Times New Roman CE"/>
      <family val="1"/>
    </font>
    <font>
      <b/>
      <sz val="12"/>
      <color theme="0"/>
      <name val="Times New Roman CE"/>
      <family val="1"/>
    </font>
    <font>
      <sz val="10"/>
      <color rgb="FFFF0000"/>
      <name val="Arial CE"/>
      <family val="0"/>
    </font>
    <font>
      <sz val="9"/>
      <color rgb="FFFF0000"/>
      <name val="Arial CE"/>
      <family val="0"/>
    </font>
    <font>
      <b/>
      <i/>
      <sz val="10"/>
      <color rgb="FF000000"/>
      <name val="Arial"/>
      <family val="2"/>
    </font>
    <font>
      <b/>
      <sz val="14"/>
      <color rgb="FF000000"/>
      <name val="Arial"/>
      <family val="2"/>
    </font>
    <font>
      <i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600291252136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/>
      <right style="thick"/>
      <top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thick"/>
      <top/>
      <bottom/>
    </border>
    <border>
      <left style="thick"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ck"/>
      <top/>
      <bottom style="medium"/>
    </border>
    <border>
      <left style="thick"/>
      <right style="medium"/>
      <top/>
      <bottom style="medium"/>
    </border>
    <border>
      <left/>
      <right style="medium">
        <color rgb="FF000000"/>
      </right>
      <top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double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double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double"/>
      <right style="thin"/>
      <top style="thick"/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/>
      <right style="medium">
        <color rgb="FF000000"/>
      </right>
      <top/>
      <bottom style="thick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>
        <color rgb="FFFF0000"/>
      </left>
      <right style="thick"/>
      <top style="thick">
        <color rgb="FFFF0000"/>
      </top>
      <bottom style="thick"/>
    </border>
    <border>
      <left style="thick"/>
      <right style="thick"/>
      <top style="thick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/>
      <top style="medium"/>
      <bottom/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/>
      <right style="thick"/>
      <top style="medium"/>
      <bottom style="medium"/>
    </border>
    <border>
      <left style="thick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>
        <color indexed="63"/>
      </left>
      <right style="thick"/>
      <top style="thin"/>
      <bottom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/>
    </border>
    <border>
      <left style="thin"/>
      <right style="medium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5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0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3" fillId="1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84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" fillId="20" borderId="7" applyNumberFormat="0" applyFont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>
      <alignment/>
      <protection/>
    </xf>
    <xf numFmtId="0" fontId="9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93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4" fillId="27" borderId="0" applyNumberFormat="0" applyBorder="0" applyAlignment="0" applyProtection="0"/>
    <xf numFmtId="0" fontId="95" fillId="28" borderId="0" applyNumberFormat="0" applyBorder="0" applyAlignment="0" applyProtection="0"/>
    <xf numFmtId="0" fontId="96" fillId="26" borderId="1" applyNumberFormat="0" applyAlignment="0" applyProtection="0"/>
    <xf numFmtId="9" fontId="1" fillId="0" borderId="0" applyFont="0" applyFill="0" applyBorder="0" applyAlignment="0" applyProtection="0"/>
  </cellStyleXfs>
  <cellXfs count="655">
    <xf numFmtId="0" fontId="0" fillId="0" borderId="0" xfId="0" applyAlignment="1">
      <alignment/>
    </xf>
    <xf numFmtId="175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3" fontId="13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justify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97" fillId="0" borderId="18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/>
    </xf>
    <xf numFmtId="0" fontId="99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98" fillId="0" borderId="20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98" fillId="0" borderId="19" xfId="0" applyFont="1" applyBorder="1" applyAlignment="1">
      <alignment vertical="center" wrapText="1"/>
    </xf>
    <xf numFmtId="3" fontId="98" fillId="0" borderId="19" xfId="0" applyNumberFormat="1" applyFont="1" applyBorder="1" applyAlignment="1">
      <alignment horizontal="right" vertical="center" wrapText="1"/>
    </xf>
    <xf numFmtId="3" fontId="98" fillId="0" borderId="19" xfId="0" applyNumberFormat="1" applyFont="1" applyBorder="1" applyAlignment="1">
      <alignment vertical="center" wrapText="1"/>
    </xf>
    <xf numFmtId="3" fontId="98" fillId="0" borderId="19" xfId="0" applyNumberFormat="1" applyFont="1" applyBorder="1" applyAlignment="1">
      <alignment horizontal="right" vertical="center"/>
    </xf>
    <xf numFmtId="3" fontId="98" fillId="0" borderId="20" xfId="0" applyNumberFormat="1" applyFont="1" applyBorder="1" applyAlignment="1">
      <alignment horizontal="right" vertical="center"/>
    </xf>
    <xf numFmtId="3" fontId="98" fillId="0" borderId="22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justify" vertical="center"/>
    </xf>
    <xf numFmtId="175" fontId="5" fillId="0" borderId="24" xfId="0" applyNumberFormat="1" applyFont="1" applyBorder="1" applyAlignment="1">
      <alignment horizontal="center" vertical="center"/>
    </xf>
    <xf numFmtId="175" fontId="11" fillId="0" borderId="25" xfId="0" applyNumberFormat="1" applyFont="1" applyBorder="1" applyAlignment="1">
      <alignment horizontal="center" vertical="center"/>
    </xf>
    <xf numFmtId="175" fontId="0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justify" vertical="center"/>
    </xf>
    <xf numFmtId="175" fontId="0" fillId="0" borderId="28" xfId="0" applyNumberFormat="1" applyFont="1" applyBorder="1" applyAlignment="1">
      <alignment horizontal="center" vertical="center"/>
    </xf>
    <xf numFmtId="175" fontId="8" fillId="0" borderId="29" xfId="0" applyNumberFormat="1" applyFont="1" applyBorder="1" applyAlignment="1">
      <alignment horizontal="center" vertical="center"/>
    </xf>
    <xf numFmtId="175" fontId="9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justify" vertical="center"/>
    </xf>
    <xf numFmtId="175" fontId="0" fillId="0" borderId="32" xfId="0" applyNumberFormat="1" applyFont="1" applyBorder="1" applyAlignment="1">
      <alignment horizontal="center" vertical="center"/>
    </xf>
    <xf numFmtId="175" fontId="8" fillId="0" borderId="33" xfId="0" applyNumberFormat="1" applyFont="1" applyBorder="1" applyAlignment="1">
      <alignment horizontal="center" vertical="center"/>
    </xf>
    <xf numFmtId="175" fontId="0" fillId="0" borderId="34" xfId="0" applyNumberFormat="1" applyFont="1" applyBorder="1" applyAlignment="1">
      <alignment horizontal="center" vertical="center"/>
    </xf>
    <xf numFmtId="175" fontId="8" fillId="0" borderId="35" xfId="0" applyNumberFormat="1" applyFont="1" applyBorder="1" applyAlignment="1">
      <alignment horizontal="center" vertical="center"/>
    </xf>
    <xf numFmtId="175" fontId="0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justify" vertical="center"/>
    </xf>
    <xf numFmtId="175" fontId="0" fillId="0" borderId="38" xfId="0" applyNumberFormat="1" applyFont="1" applyBorder="1" applyAlignment="1">
      <alignment horizontal="center" vertical="center"/>
    </xf>
    <xf numFmtId="175" fontId="8" fillId="0" borderId="39" xfId="0" applyNumberFormat="1" applyFont="1" applyBorder="1" applyAlignment="1">
      <alignment horizontal="center" vertical="center"/>
    </xf>
    <xf numFmtId="175" fontId="0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justify" vertical="center"/>
    </xf>
    <xf numFmtId="175" fontId="0" fillId="0" borderId="42" xfId="0" applyNumberFormat="1" applyFont="1" applyBorder="1" applyAlignment="1">
      <alignment horizontal="center" vertical="center"/>
    </xf>
    <xf numFmtId="175" fontId="8" fillId="0" borderId="43" xfId="0" applyNumberFormat="1" applyFont="1" applyBorder="1" applyAlignment="1">
      <alignment horizontal="center" vertical="center"/>
    </xf>
    <xf numFmtId="175" fontId="9" fillId="0" borderId="4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5" fontId="0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46" xfId="0" applyBorder="1" applyAlignment="1">
      <alignment/>
    </xf>
    <xf numFmtId="3" fontId="3" fillId="0" borderId="47" xfId="0" applyNumberFormat="1" applyFont="1" applyBorder="1" applyAlignment="1">
      <alignment/>
    </xf>
    <xf numFmtId="0" fontId="0" fillId="0" borderId="48" xfId="0" applyBorder="1" applyAlignment="1">
      <alignment/>
    </xf>
    <xf numFmtId="3" fontId="3" fillId="0" borderId="49" xfId="0" applyNumberFormat="1" applyFont="1" applyBorder="1" applyAlignment="1">
      <alignment/>
    </xf>
    <xf numFmtId="0" fontId="0" fillId="0" borderId="13" xfId="0" applyBorder="1" applyAlignment="1">
      <alignment/>
    </xf>
    <xf numFmtId="3" fontId="3" fillId="0" borderId="35" xfId="0" applyNumberFormat="1" applyFont="1" applyBorder="1" applyAlignment="1">
      <alignment/>
    </xf>
    <xf numFmtId="0" fontId="0" fillId="0" borderId="45" xfId="0" applyBorder="1" applyAlignment="1">
      <alignment wrapText="1"/>
    </xf>
    <xf numFmtId="3" fontId="3" fillId="0" borderId="36" xfId="0" applyNumberFormat="1" applyFont="1" applyBorder="1" applyAlignment="1">
      <alignment/>
    </xf>
    <xf numFmtId="0" fontId="0" fillId="0" borderId="45" xfId="0" applyBorder="1" applyAlignment="1">
      <alignment/>
    </xf>
    <xf numFmtId="0" fontId="4" fillId="0" borderId="13" xfId="0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4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4" fillId="29" borderId="39" xfId="0" applyNumberFormat="1" applyFont="1" applyFill="1" applyBorder="1" applyAlignment="1">
      <alignment/>
    </xf>
    <xf numFmtId="3" fontId="3" fillId="0" borderId="50" xfId="0" applyNumberFormat="1" applyFont="1" applyBorder="1" applyAlignment="1">
      <alignment/>
    </xf>
    <xf numFmtId="0" fontId="0" fillId="0" borderId="35" xfId="0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29" borderId="35" xfId="0" applyNumberFormat="1" applyFont="1" applyFill="1" applyBorder="1" applyAlignment="1">
      <alignment/>
    </xf>
    <xf numFmtId="3" fontId="4" fillId="29" borderId="36" xfId="0" applyNumberFormat="1" applyFont="1" applyFill="1" applyBorder="1" applyAlignment="1">
      <alignment/>
    </xf>
    <xf numFmtId="0" fontId="15" fillId="30" borderId="13" xfId="0" applyFont="1" applyFill="1" applyBorder="1" applyAlignment="1">
      <alignment/>
    </xf>
    <xf numFmtId="0" fontId="7" fillId="30" borderId="45" xfId="0" applyFont="1" applyFill="1" applyBorder="1" applyAlignment="1">
      <alignment/>
    </xf>
    <xf numFmtId="0" fontId="17" fillId="0" borderId="13" xfId="0" applyFont="1" applyBorder="1" applyAlignment="1">
      <alignment/>
    </xf>
    <xf numFmtId="0" fontId="17" fillId="0" borderId="45" xfId="0" applyFont="1" applyBorder="1" applyAlignment="1">
      <alignment/>
    </xf>
    <xf numFmtId="0" fontId="0" fillId="29" borderId="36" xfId="0" applyFill="1" applyBorder="1" applyAlignment="1">
      <alignment/>
    </xf>
    <xf numFmtId="0" fontId="4" fillId="0" borderId="37" xfId="0" applyFont="1" applyBorder="1" applyAlignment="1">
      <alignment/>
    </xf>
    <xf numFmtId="0" fontId="4" fillId="0" borderId="51" xfId="0" applyFont="1" applyBorder="1" applyAlignment="1">
      <alignment/>
    </xf>
    <xf numFmtId="0" fontId="0" fillId="29" borderId="40" xfId="0" applyFill="1" applyBorder="1" applyAlignment="1">
      <alignment/>
    </xf>
    <xf numFmtId="0" fontId="31" fillId="0" borderId="1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3" fillId="0" borderId="52" xfId="0" applyFont="1" applyBorder="1" applyAlignment="1">
      <alignment/>
    </xf>
    <xf numFmtId="0" fontId="14" fillId="0" borderId="13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0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102" fillId="0" borderId="0" xfId="0" applyFont="1" applyAlignment="1">
      <alignment/>
    </xf>
    <xf numFmtId="3" fontId="13" fillId="0" borderId="53" xfId="0" applyNumberFormat="1" applyFont="1" applyBorder="1" applyAlignment="1">
      <alignment/>
    </xf>
    <xf numFmtId="3" fontId="13" fillId="0" borderId="52" xfId="0" applyNumberFormat="1" applyFont="1" applyBorder="1" applyAlignment="1">
      <alignment/>
    </xf>
    <xf numFmtId="0" fontId="12" fillId="0" borderId="37" xfId="0" applyFont="1" applyBorder="1" applyAlignment="1">
      <alignment/>
    </xf>
    <xf numFmtId="3" fontId="12" fillId="0" borderId="38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0" fontId="5" fillId="0" borderId="54" xfId="0" applyFont="1" applyBorder="1" applyAlignment="1">
      <alignment horizontal="justify" vertical="center"/>
    </xf>
    <xf numFmtId="175" fontId="0" fillId="0" borderId="55" xfId="0" applyNumberFormat="1" applyFont="1" applyBorder="1" applyAlignment="1">
      <alignment horizontal="center" vertical="center"/>
    </xf>
    <xf numFmtId="175" fontId="8" fillId="0" borderId="56" xfId="0" applyNumberFormat="1" applyFont="1" applyBorder="1" applyAlignment="1">
      <alignment horizontal="center" vertical="center"/>
    </xf>
    <xf numFmtId="175" fontId="9" fillId="0" borderId="57" xfId="0" applyNumberFormat="1" applyFont="1" applyBorder="1" applyAlignment="1">
      <alignment horizontal="center" vertical="center"/>
    </xf>
    <xf numFmtId="175" fontId="0" fillId="0" borderId="30" xfId="0" applyNumberFormat="1" applyFont="1" applyBorder="1" applyAlignment="1">
      <alignment horizontal="center" vertical="center"/>
    </xf>
    <xf numFmtId="0" fontId="98" fillId="0" borderId="58" xfId="0" applyFont="1" applyBorder="1" applyAlignment="1">
      <alignment horizontal="center" vertical="center"/>
    </xf>
    <xf numFmtId="0" fontId="99" fillId="0" borderId="59" xfId="0" applyFont="1" applyBorder="1" applyAlignment="1">
      <alignment horizontal="center" vertical="center" wrapText="1"/>
    </xf>
    <xf numFmtId="0" fontId="99" fillId="0" borderId="60" xfId="0" applyFont="1" applyBorder="1" applyAlignment="1">
      <alignment horizontal="center" vertical="center" wrapText="1"/>
    </xf>
    <xf numFmtId="0" fontId="98" fillId="0" borderId="61" xfId="0" applyFont="1" applyBorder="1" applyAlignment="1">
      <alignment horizontal="center" vertical="center"/>
    </xf>
    <xf numFmtId="0" fontId="98" fillId="0" borderId="59" xfId="0" applyFont="1" applyBorder="1" applyAlignment="1">
      <alignment horizontal="center" vertical="center"/>
    </xf>
    <xf numFmtId="0" fontId="98" fillId="0" borderId="62" xfId="0" applyFont="1" applyBorder="1" applyAlignment="1">
      <alignment horizontal="center" vertical="center"/>
    </xf>
    <xf numFmtId="0" fontId="98" fillId="0" borderId="61" xfId="0" applyFont="1" applyBorder="1" applyAlignment="1">
      <alignment vertical="center" wrapText="1"/>
    </xf>
    <xf numFmtId="3" fontId="98" fillId="0" borderId="59" xfId="0" applyNumberFormat="1" applyFont="1" applyBorder="1" applyAlignment="1">
      <alignment horizontal="right" vertical="center" wrapText="1"/>
    </xf>
    <xf numFmtId="3" fontId="98" fillId="0" borderId="62" xfId="0" applyNumberFormat="1" applyFont="1" applyBorder="1" applyAlignment="1">
      <alignment horizontal="center" vertical="center" wrapText="1"/>
    </xf>
    <xf numFmtId="3" fontId="98" fillId="0" borderId="62" xfId="0" applyNumberFormat="1" applyFont="1" applyBorder="1" applyAlignment="1">
      <alignment horizontal="right" vertical="center" wrapText="1"/>
    </xf>
    <xf numFmtId="0" fontId="98" fillId="0" borderId="21" xfId="0" applyFont="1" applyBorder="1" applyAlignment="1">
      <alignment horizontal="center" vertical="center"/>
    </xf>
    <xf numFmtId="173" fontId="6" fillId="0" borderId="58" xfId="56" applyNumberFormat="1" applyFont="1" applyFill="1" applyBorder="1" applyAlignment="1">
      <alignment vertical="center"/>
      <protection/>
    </xf>
    <xf numFmtId="3" fontId="6" fillId="0" borderId="58" xfId="56" applyNumberFormat="1" applyFont="1" applyFill="1" applyBorder="1" applyAlignment="1">
      <alignment vertical="center"/>
      <protection/>
    </xf>
    <xf numFmtId="0" fontId="6" fillId="0" borderId="58" xfId="0" applyFont="1" applyFill="1" applyBorder="1" applyAlignment="1">
      <alignment vertical="center" wrapText="1"/>
    </xf>
    <xf numFmtId="0" fontId="103" fillId="31" borderId="63" xfId="0" applyFont="1" applyFill="1" applyBorder="1" applyAlignment="1">
      <alignment/>
    </xf>
    <xf numFmtId="0" fontId="104" fillId="31" borderId="34" xfId="0" applyFont="1" applyFill="1" applyBorder="1" applyAlignment="1">
      <alignment/>
    </xf>
    <xf numFmtId="0" fontId="103" fillId="31" borderId="37" xfId="0" applyFont="1" applyFill="1" applyBorder="1" applyAlignment="1">
      <alignment/>
    </xf>
    <xf numFmtId="3" fontId="105" fillId="31" borderId="39" xfId="0" applyNumberFormat="1" applyFont="1" applyFill="1" applyBorder="1" applyAlignment="1">
      <alignment/>
    </xf>
    <xf numFmtId="0" fontId="103" fillId="31" borderId="51" xfId="0" applyFont="1" applyFill="1" applyBorder="1" applyAlignment="1">
      <alignment/>
    </xf>
    <xf numFmtId="3" fontId="105" fillId="31" borderId="40" xfId="0" applyNumberFormat="1" applyFont="1" applyFill="1" applyBorder="1" applyAlignment="1">
      <alignment/>
    </xf>
    <xf numFmtId="0" fontId="103" fillId="31" borderId="13" xfId="0" applyFont="1" applyFill="1" applyBorder="1" applyAlignment="1">
      <alignment/>
    </xf>
    <xf numFmtId="3" fontId="105" fillId="31" borderId="35" xfId="0" applyNumberFormat="1" applyFont="1" applyFill="1" applyBorder="1" applyAlignment="1">
      <alignment/>
    </xf>
    <xf numFmtId="0" fontId="103" fillId="31" borderId="45" xfId="0" applyFont="1" applyFill="1" applyBorder="1" applyAlignment="1">
      <alignment/>
    </xf>
    <xf numFmtId="3" fontId="105" fillId="31" borderId="36" xfId="0" applyNumberFormat="1" applyFont="1" applyFill="1" applyBorder="1" applyAlignment="1">
      <alignment/>
    </xf>
    <xf numFmtId="175" fontId="0" fillId="7" borderId="36" xfId="0" applyNumberFormat="1" applyFont="1" applyFill="1" applyBorder="1" applyAlignment="1">
      <alignment horizontal="center" vertical="center"/>
    </xf>
    <xf numFmtId="175" fontId="0" fillId="29" borderId="36" xfId="0" applyNumberFormat="1" applyFont="1" applyFill="1" applyBorder="1" applyAlignment="1">
      <alignment horizontal="center" vertical="center"/>
    </xf>
    <xf numFmtId="0" fontId="106" fillId="31" borderId="64" xfId="0" applyFont="1" applyFill="1" applyBorder="1" applyAlignment="1">
      <alignment horizontal="center" vertical="center"/>
    </xf>
    <xf numFmtId="0" fontId="106" fillId="31" borderId="65" xfId="0" applyFont="1" applyFill="1" applyBorder="1" applyAlignment="1">
      <alignment vertical="center" wrapText="1"/>
    </xf>
    <xf numFmtId="3" fontId="106" fillId="31" borderId="65" xfId="0" applyNumberFormat="1" applyFont="1" applyFill="1" applyBorder="1" applyAlignment="1">
      <alignment horizontal="right" vertical="center" wrapText="1"/>
    </xf>
    <xf numFmtId="3" fontId="106" fillId="31" borderId="16" xfId="0" applyNumberFormat="1" applyFont="1" applyFill="1" applyBorder="1" applyAlignment="1">
      <alignment horizontal="right" vertical="center" wrapText="1"/>
    </xf>
    <xf numFmtId="3" fontId="106" fillId="31" borderId="66" xfId="0" applyNumberFormat="1" applyFont="1" applyFill="1" applyBorder="1" applyAlignment="1">
      <alignment horizontal="right" vertical="center" wrapText="1"/>
    </xf>
    <xf numFmtId="3" fontId="106" fillId="31" borderId="67" xfId="0" applyNumberFormat="1" applyFont="1" applyFill="1" applyBorder="1" applyAlignment="1">
      <alignment vertical="center" wrapText="1"/>
    </xf>
    <xf numFmtId="3" fontId="106" fillId="31" borderId="65" xfId="0" applyNumberFormat="1" applyFont="1" applyFill="1" applyBorder="1" applyAlignment="1">
      <alignment vertical="center"/>
    </xf>
    <xf numFmtId="3" fontId="106" fillId="31" borderId="65" xfId="0" applyNumberFormat="1" applyFont="1" applyFill="1" applyBorder="1" applyAlignment="1">
      <alignment horizontal="right" vertical="center"/>
    </xf>
    <xf numFmtId="3" fontId="106" fillId="31" borderId="14" xfId="0" applyNumberFormat="1" applyFont="1" applyFill="1" applyBorder="1" applyAlignment="1">
      <alignment horizontal="right" vertical="center"/>
    </xf>
    <xf numFmtId="0" fontId="106" fillId="31" borderId="21" xfId="0" applyFont="1" applyFill="1" applyBorder="1" applyAlignment="1">
      <alignment horizontal="center" vertical="center"/>
    </xf>
    <xf numFmtId="0" fontId="106" fillId="31" borderId="19" xfId="0" applyFont="1" applyFill="1" applyBorder="1" applyAlignment="1">
      <alignment vertical="center" wrapText="1"/>
    </xf>
    <xf numFmtId="3" fontId="106" fillId="31" borderId="19" xfId="0" applyNumberFormat="1" applyFont="1" applyFill="1" applyBorder="1" applyAlignment="1">
      <alignment horizontal="right" vertical="center" wrapText="1"/>
    </xf>
    <xf numFmtId="3" fontId="106" fillId="31" borderId="22" xfId="0" applyNumberFormat="1" applyFont="1" applyFill="1" applyBorder="1" applyAlignment="1">
      <alignment vertical="top" wrapText="1"/>
    </xf>
    <xf numFmtId="3" fontId="106" fillId="31" borderId="19" xfId="0" applyNumberFormat="1" applyFont="1" applyFill="1" applyBorder="1" applyAlignment="1">
      <alignment vertical="center"/>
    </xf>
    <xf numFmtId="3" fontId="106" fillId="31" borderId="19" xfId="0" applyNumberFormat="1" applyFont="1" applyFill="1" applyBorder="1" applyAlignment="1">
      <alignment horizontal="right" vertical="center"/>
    </xf>
    <xf numFmtId="3" fontId="106" fillId="31" borderId="20" xfId="0" applyNumberFormat="1" applyFont="1" applyFill="1" applyBorder="1" applyAlignment="1">
      <alignment horizontal="right" vertical="center"/>
    </xf>
    <xf numFmtId="10" fontId="9" fillId="7" borderId="30" xfId="0" applyNumberFormat="1" applyFont="1" applyFill="1" applyBorder="1" applyAlignment="1">
      <alignment horizontal="center" vertical="center"/>
    </xf>
    <xf numFmtId="14" fontId="9" fillId="7" borderId="30" xfId="0" applyNumberFormat="1" applyFont="1" applyFill="1" applyBorder="1" applyAlignment="1">
      <alignment horizontal="center" vertical="center"/>
    </xf>
    <xf numFmtId="175" fontId="9" fillId="7" borderId="44" xfId="0" applyNumberFormat="1" applyFont="1" applyFill="1" applyBorder="1" applyAlignment="1">
      <alignment horizontal="center" vertical="center"/>
    </xf>
    <xf numFmtId="175" fontId="9" fillId="7" borderId="30" xfId="0" applyNumberFormat="1" applyFont="1" applyFill="1" applyBorder="1" applyAlignment="1">
      <alignment horizontal="center" vertical="center"/>
    </xf>
    <xf numFmtId="10" fontId="9" fillId="29" borderId="30" xfId="0" applyNumberFormat="1" applyFont="1" applyFill="1" applyBorder="1" applyAlignment="1">
      <alignment horizontal="center" vertical="center"/>
    </xf>
    <xf numFmtId="14" fontId="9" fillId="29" borderId="30" xfId="0" applyNumberFormat="1" applyFont="1" applyFill="1" applyBorder="1" applyAlignment="1">
      <alignment horizontal="center" vertical="center"/>
    </xf>
    <xf numFmtId="175" fontId="9" fillId="29" borderId="44" xfId="0" applyNumberFormat="1" applyFont="1" applyFill="1" applyBorder="1" applyAlignment="1">
      <alignment horizontal="center" vertical="center"/>
    </xf>
    <xf numFmtId="175" fontId="9" fillId="29" borderId="30" xfId="0" applyNumberFormat="1" applyFont="1" applyFill="1" applyBorder="1" applyAlignment="1">
      <alignment horizontal="center" vertical="center"/>
    </xf>
    <xf numFmtId="0" fontId="107" fillId="32" borderId="53" xfId="0" applyFont="1" applyFill="1" applyBorder="1" applyAlignment="1">
      <alignment horizontal="center"/>
    </xf>
    <xf numFmtId="175" fontId="3" fillId="7" borderId="34" xfId="0" applyNumberFormat="1" applyFont="1" applyFill="1" applyBorder="1" applyAlignment="1">
      <alignment horizontal="center" vertical="center"/>
    </xf>
    <xf numFmtId="175" fontId="3" fillId="29" borderId="34" xfId="0" applyNumberFormat="1" applyFont="1" applyFill="1" applyBorder="1" applyAlignment="1">
      <alignment horizontal="center" vertical="center"/>
    </xf>
    <xf numFmtId="175" fontId="5" fillId="0" borderId="38" xfId="0" applyNumberFormat="1" applyFont="1" applyBorder="1" applyAlignment="1">
      <alignment horizontal="center" vertical="center"/>
    </xf>
    <xf numFmtId="175" fontId="0" fillId="7" borderId="40" xfId="0" applyNumberFormat="1" applyFont="1" applyFill="1" applyBorder="1" applyAlignment="1">
      <alignment horizontal="center" vertical="center"/>
    </xf>
    <xf numFmtId="175" fontId="0" fillId="29" borderId="40" xfId="0" applyNumberFormat="1" applyFont="1" applyFill="1" applyBorder="1" applyAlignment="1">
      <alignment horizontal="center" vertical="center"/>
    </xf>
    <xf numFmtId="0" fontId="108" fillId="31" borderId="41" xfId="0" applyFont="1" applyFill="1" applyBorder="1" applyAlignment="1">
      <alignment horizontal="justify" vertical="center"/>
    </xf>
    <xf numFmtId="175" fontId="109" fillId="31" borderId="42" xfId="0" applyNumberFormat="1" applyFont="1" applyFill="1" applyBorder="1" applyAlignment="1">
      <alignment horizontal="center" vertical="center"/>
    </xf>
    <xf numFmtId="175" fontId="110" fillId="31" borderId="44" xfId="0" applyNumberFormat="1" applyFont="1" applyFill="1" applyBorder="1" applyAlignment="1">
      <alignment horizontal="center" vertical="center"/>
    </xf>
    <xf numFmtId="3" fontId="111" fillId="31" borderId="10" xfId="0" applyNumberFormat="1" applyFont="1" applyFill="1" applyBorder="1" applyAlignment="1">
      <alignment/>
    </xf>
    <xf numFmtId="3" fontId="111" fillId="31" borderId="35" xfId="0" applyNumberFormat="1" applyFont="1" applyFill="1" applyBorder="1" applyAlignment="1">
      <alignment/>
    </xf>
    <xf numFmtId="0" fontId="112" fillId="31" borderId="13" xfId="0" applyFont="1" applyFill="1" applyBorder="1" applyAlignment="1">
      <alignment horizontal="right"/>
    </xf>
    <xf numFmtId="9" fontId="10" fillId="0" borderId="0" xfId="0" applyNumberFormat="1" applyFont="1" applyFill="1" applyBorder="1" applyAlignment="1" applyProtection="1">
      <alignment horizontal="center" vertical="center"/>
      <protection/>
    </xf>
    <xf numFmtId="9" fontId="6" fillId="0" borderId="0" xfId="0" applyNumberFormat="1" applyFont="1" applyFill="1" applyBorder="1" applyAlignment="1" applyProtection="1">
      <alignment horizontal="center" vertical="center"/>
      <protection/>
    </xf>
    <xf numFmtId="9" fontId="36" fillId="33" borderId="0" xfId="0" applyNumberFormat="1" applyFont="1" applyFill="1" applyBorder="1" applyAlignment="1" applyProtection="1" quotePrefix="1">
      <alignment horizontal="center" vertical="center"/>
      <protection/>
    </xf>
    <xf numFmtId="9" fontId="10" fillId="0" borderId="68" xfId="0" applyNumberFormat="1" applyFont="1" applyFill="1" applyBorder="1" applyAlignment="1" applyProtection="1">
      <alignment horizontal="center" vertical="center"/>
      <protection/>
    </xf>
    <xf numFmtId="9" fontId="6" fillId="0" borderId="69" xfId="0" applyNumberFormat="1" applyFont="1" applyFill="1" applyBorder="1" applyAlignment="1" applyProtection="1">
      <alignment horizontal="center" vertical="center"/>
      <protection/>
    </xf>
    <xf numFmtId="9" fontId="10" fillId="0" borderId="69" xfId="0" applyNumberFormat="1" applyFont="1" applyFill="1" applyBorder="1" applyAlignment="1" applyProtection="1">
      <alignment horizontal="center" vertical="center"/>
      <protection/>
    </xf>
    <xf numFmtId="9" fontId="6" fillId="34" borderId="69" xfId="0" applyNumberFormat="1" applyFont="1" applyFill="1" applyBorder="1" applyAlignment="1" applyProtection="1">
      <alignment horizontal="center" vertical="center"/>
      <protection/>
    </xf>
    <xf numFmtId="9" fontId="10" fillId="0" borderId="70" xfId="0" applyNumberFormat="1" applyFont="1" applyFill="1" applyBorder="1" applyAlignment="1" applyProtection="1">
      <alignment horizontal="center" vertical="center"/>
      <protection/>
    </xf>
    <xf numFmtId="9" fontId="10" fillId="0" borderId="71" xfId="0" applyNumberFormat="1" applyFont="1" applyFill="1" applyBorder="1" applyAlignment="1" applyProtection="1">
      <alignment horizontal="center" vertical="center"/>
      <protection/>
    </xf>
    <xf numFmtId="9" fontId="6" fillId="35" borderId="70" xfId="0" applyNumberFormat="1" applyFont="1" applyFill="1" applyBorder="1" applyAlignment="1" applyProtection="1">
      <alignment horizontal="center" vertical="center"/>
      <protection/>
    </xf>
    <xf numFmtId="9" fontId="6" fillId="34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9" fontId="10" fillId="29" borderId="30" xfId="0" applyNumberFormat="1" applyFont="1" applyFill="1" applyBorder="1" applyAlignment="1">
      <alignment horizontal="center" vertical="center"/>
    </xf>
    <xf numFmtId="9" fontId="6" fillId="31" borderId="3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164" fontId="0" fillId="0" borderId="36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175" fontId="0" fillId="0" borderId="12" xfId="0" applyNumberFormat="1" applyFont="1" applyFill="1" applyBorder="1" applyAlignment="1">
      <alignment horizontal="center" vertical="center"/>
    </xf>
    <xf numFmtId="175" fontId="0" fillId="0" borderId="6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  <protection/>
    </xf>
    <xf numFmtId="9" fontId="10" fillId="33" borderId="36" xfId="0" applyNumberFormat="1" applyFont="1" applyFill="1" applyBorder="1" applyAlignment="1" applyProtection="1">
      <alignment horizontal="center" vertical="center"/>
      <protection/>
    </xf>
    <xf numFmtId="9" fontId="6" fillId="33" borderId="36" xfId="0" applyNumberFormat="1" applyFont="1" applyFill="1" applyBorder="1" applyAlignment="1" applyProtection="1">
      <alignment horizontal="center" vertical="center"/>
      <protection/>
    </xf>
    <xf numFmtId="9" fontId="10" fillId="7" borderId="36" xfId="0" applyNumberFormat="1" applyFont="1" applyFill="1" applyBorder="1" applyAlignment="1" applyProtection="1">
      <alignment horizontal="center" vertical="center"/>
      <protection/>
    </xf>
    <xf numFmtId="9" fontId="10" fillId="7" borderId="72" xfId="0" applyNumberFormat="1" applyFont="1" applyFill="1" applyBorder="1" applyAlignment="1" applyProtection="1">
      <alignment horizontal="center" vertical="center"/>
      <protection/>
    </xf>
    <xf numFmtId="9" fontId="6" fillId="29" borderId="30" xfId="0" applyNumberFormat="1" applyFont="1" applyFill="1" applyBorder="1" applyAlignment="1" applyProtection="1">
      <alignment horizontal="center" vertical="center"/>
      <protection/>
    </xf>
    <xf numFmtId="9" fontId="10" fillId="33" borderId="49" xfId="0" applyNumberFormat="1" applyFont="1" applyFill="1" applyBorder="1" applyAlignment="1" applyProtection="1">
      <alignment horizontal="center" vertical="center"/>
      <protection/>
    </xf>
    <xf numFmtId="9" fontId="10" fillId="0" borderId="36" xfId="0" applyNumberFormat="1" applyFont="1" applyFill="1" applyBorder="1" applyAlignment="1" applyProtection="1">
      <alignment horizontal="center" vertical="center"/>
      <protection/>
    </xf>
    <xf numFmtId="9" fontId="10" fillId="0" borderId="49" xfId="0" applyNumberFormat="1" applyFont="1" applyFill="1" applyBorder="1" applyAlignment="1" applyProtection="1">
      <alignment horizontal="center" vertical="center"/>
      <protection/>
    </xf>
    <xf numFmtId="9" fontId="6" fillId="0" borderId="36" xfId="0" applyNumberFormat="1" applyFont="1" applyFill="1" applyBorder="1" applyAlignment="1" applyProtection="1">
      <alignment horizontal="center" vertical="center"/>
      <protection/>
    </xf>
    <xf numFmtId="9" fontId="10" fillId="0" borderId="72" xfId="0" applyNumberFormat="1" applyFont="1" applyFill="1" applyBorder="1" applyAlignment="1" applyProtection="1">
      <alignment horizontal="center" vertical="center"/>
      <protection/>
    </xf>
    <xf numFmtId="9" fontId="6" fillId="0" borderId="49" xfId="0" applyNumberFormat="1" applyFont="1" applyFill="1" applyBorder="1" applyAlignment="1" applyProtection="1">
      <alignment horizontal="center" vertical="center"/>
      <protection/>
    </xf>
    <xf numFmtId="9" fontId="11" fillId="31" borderId="30" xfId="0" applyNumberFormat="1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>
      <alignment horizontal="center" vertical="center"/>
    </xf>
    <xf numFmtId="9" fontId="10" fillId="33" borderId="36" xfId="0" applyNumberFormat="1" applyFont="1" applyFill="1" applyBorder="1" applyAlignment="1">
      <alignment horizontal="center" vertical="center"/>
    </xf>
    <xf numFmtId="9" fontId="10" fillId="7" borderId="36" xfId="0" applyNumberFormat="1" applyFont="1" applyFill="1" applyBorder="1" applyAlignment="1">
      <alignment horizontal="center" vertical="center"/>
    </xf>
    <xf numFmtId="9" fontId="10" fillId="33" borderId="72" xfId="0" applyNumberFormat="1" applyFont="1" applyFill="1" applyBorder="1" applyAlignment="1">
      <alignment horizontal="center" vertical="center"/>
    </xf>
    <xf numFmtId="9" fontId="6" fillId="29" borderId="30" xfId="0" applyNumberFormat="1" applyFont="1" applyFill="1" applyBorder="1" applyAlignment="1">
      <alignment horizontal="center" vertical="center"/>
    </xf>
    <xf numFmtId="9" fontId="10" fillId="33" borderId="49" xfId="0" applyNumberFormat="1" applyFont="1" applyFill="1" applyBorder="1" applyAlignment="1">
      <alignment horizontal="center" vertical="center"/>
    </xf>
    <xf numFmtId="9" fontId="6" fillId="7" borderId="36" xfId="0" applyNumberFormat="1" applyFont="1" applyFill="1" applyBorder="1" applyAlignment="1">
      <alignment horizontal="center" vertical="center"/>
    </xf>
    <xf numFmtId="9" fontId="10" fillId="0" borderId="36" xfId="0" applyNumberFormat="1" applyFont="1" applyFill="1" applyBorder="1" applyAlignment="1">
      <alignment horizontal="center" vertical="center"/>
    </xf>
    <xf numFmtId="9" fontId="6" fillId="0" borderId="36" xfId="0" applyNumberFormat="1" applyFont="1" applyFill="1" applyBorder="1" applyAlignment="1">
      <alignment horizontal="center" vertical="center"/>
    </xf>
    <xf numFmtId="9" fontId="10" fillId="0" borderId="72" xfId="0" applyNumberFormat="1" applyFont="1" applyFill="1" applyBorder="1" applyAlignment="1">
      <alignment horizontal="center" vertical="center"/>
    </xf>
    <xf numFmtId="9" fontId="10" fillId="0" borderId="49" xfId="0" applyNumberFormat="1" applyFont="1" applyFill="1" applyBorder="1" applyAlignment="1">
      <alignment horizontal="center" vertical="center"/>
    </xf>
    <xf numFmtId="9" fontId="6" fillId="7" borderId="36" xfId="0" applyNumberFormat="1" applyFont="1" applyFill="1" applyBorder="1" applyAlignment="1" applyProtection="1">
      <alignment horizontal="center" vertical="center"/>
      <protection/>
    </xf>
    <xf numFmtId="9" fontId="10" fillId="29" borderId="49" xfId="0" applyNumberFormat="1" applyFont="1" applyFill="1" applyBorder="1" applyAlignment="1" applyProtection="1">
      <alignment horizontal="center" vertical="center"/>
      <protection/>
    </xf>
    <xf numFmtId="9" fontId="10" fillId="33" borderId="72" xfId="0" applyNumberFormat="1" applyFont="1" applyFill="1" applyBorder="1" applyAlignment="1" applyProtection="1">
      <alignment horizontal="center" vertical="center"/>
      <protection/>
    </xf>
    <xf numFmtId="9" fontId="6" fillId="31" borderId="30" xfId="0" applyNumberFormat="1" applyFont="1" applyFill="1" applyBorder="1" applyAlignment="1" applyProtection="1">
      <alignment horizontal="center" vertical="center"/>
      <protection/>
    </xf>
    <xf numFmtId="9" fontId="6" fillId="29" borderId="49" xfId="0" applyNumberFormat="1" applyFont="1" applyFill="1" applyBorder="1" applyAlignment="1" applyProtection="1">
      <alignment horizontal="center" vertical="center"/>
      <protection/>
    </xf>
    <xf numFmtId="9" fontId="10" fillId="29" borderId="36" xfId="0" applyNumberFormat="1" applyFont="1" applyFill="1" applyBorder="1" applyAlignment="1" applyProtection="1">
      <alignment horizontal="center" vertical="center"/>
      <protection/>
    </xf>
    <xf numFmtId="173" fontId="6" fillId="0" borderId="73" xfId="56" applyNumberFormat="1" applyFont="1" applyFill="1" applyBorder="1" applyAlignment="1">
      <alignment horizontal="center" vertical="center"/>
      <protection/>
    </xf>
    <xf numFmtId="0" fontId="0" fillId="31" borderId="37" xfId="0" applyFont="1" applyFill="1" applyBorder="1" applyAlignment="1">
      <alignment horizontal="center" vertical="center"/>
    </xf>
    <xf numFmtId="0" fontId="3" fillId="31" borderId="38" xfId="0" applyFont="1" applyFill="1" applyBorder="1" applyAlignment="1">
      <alignment vertical="center"/>
    </xf>
    <xf numFmtId="164" fontId="3" fillId="31" borderId="40" xfId="0" applyNumberFormat="1" applyFont="1" applyFill="1" applyBorder="1" applyAlignment="1">
      <alignment vertical="center"/>
    </xf>
    <xf numFmtId="3" fontId="13" fillId="0" borderId="74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82" fontId="42" fillId="7" borderId="75" xfId="0" applyNumberFormat="1" applyFont="1" applyFill="1" applyBorder="1" applyAlignment="1" applyProtection="1">
      <alignment horizontal="center" vertical="center" wrapText="1"/>
      <protection/>
    </xf>
    <xf numFmtId="182" fontId="41" fillId="0" borderId="76" xfId="0" applyNumberFormat="1" applyFont="1" applyFill="1" applyBorder="1" applyAlignment="1" applyProtection="1">
      <alignment horizontal="center" vertical="center"/>
      <protection/>
    </xf>
    <xf numFmtId="182" fontId="41" fillId="0" borderId="77" xfId="0" applyNumberFormat="1" applyFont="1" applyFill="1" applyBorder="1" applyAlignment="1" applyProtection="1">
      <alignment horizontal="center" vertical="center" wrapText="1"/>
      <protection/>
    </xf>
    <xf numFmtId="182" fontId="41" fillId="0" borderId="78" xfId="0" applyNumberFormat="1" applyFont="1" applyFill="1" applyBorder="1" applyAlignment="1" applyProtection="1">
      <alignment horizontal="center" vertical="center" wrapText="1"/>
      <protection/>
    </xf>
    <xf numFmtId="182" fontId="43" fillId="0" borderId="18" xfId="0" applyNumberFormat="1" applyFont="1" applyFill="1" applyBorder="1" applyAlignment="1" applyProtection="1">
      <alignment horizontal="center" vertical="center" wrapText="1"/>
      <protection/>
    </xf>
    <xf numFmtId="182" fontId="43" fillId="0" borderId="79" xfId="0" applyNumberFormat="1" applyFont="1" applyFill="1" applyBorder="1" applyAlignment="1" applyProtection="1">
      <alignment horizontal="center" vertical="center" wrapText="1"/>
      <protection/>
    </xf>
    <xf numFmtId="182" fontId="43" fillId="7" borderId="80" xfId="0" applyNumberFormat="1" applyFont="1" applyFill="1" applyBorder="1" applyAlignment="1" applyProtection="1">
      <alignment horizontal="center" vertical="center" wrapText="1"/>
      <protection/>
    </xf>
    <xf numFmtId="182" fontId="43" fillId="0" borderId="81" xfId="0" applyNumberFormat="1" applyFont="1" applyFill="1" applyBorder="1" applyAlignment="1" applyProtection="1">
      <alignment horizontal="center" vertical="center" wrapText="1"/>
      <protection/>
    </xf>
    <xf numFmtId="182" fontId="43" fillId="0" borderId="82" xfId="0" applyNumberFormat="1" applyFont="1" applyFill="1" applyBorder="1" applyAlignment="1" applyProtection="1">
      <alignment horizontal="center" vertical="center" wrapText="1"/>
      <protection/>
    </xf>
    <xf numFmtId="182" fontId="43" fillId="7" borderId="17" xfId="0" applyNumberFormat="1" applyFont="1" applyFill="1" applyBorder="1" applyAlignment="1" applyProtection="1">
      <alignment horizontal="center" vertical="center" wrapText="1"/>
      <protection/>
    </xf>
    <xf numFmtId="182" fontId="43" fillId="29" borderId="17" xfId="0" applyNumberFormat="1" applyFont="1" applyFill="1" applyBorder="1" applyAlignment="1" applyProtection="1">
      <alignment horizontal="center" vertical="center" wrapText="1"/>
      <protection/>
    </xf>
    <xf numFmtId="182" fontId="43" fillId="0" borderId="83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84" xfId="0" applyFont="1" applyFill="1" applyBorder="1" applyAlignment="1">
      <alignment horizontal="left" vertical="top" wrapText="1"/>
    </xf>
    <xf numFmtId="3" fontId="4" fillId="7" borderId="53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Fill="1" applyBorder="1" applyAlignment="1">
      <alignment horizontal="center" vertical="top" wrapText="1"/>
    </xf>
    <xf numFmtId="3" fontId="4" fillId="7" borderId="50" xfId="0" applyNumberFormat="1" applyFont="1" applyFill="1" applyBorder="1" applyAlignment="1" applyProtection="1">
      <alignment horizontal="center" vertical="center" wrapText="1"/>
      <protection/>
    </xf>
    <xf numFmtId="3" fontId="4" fillId="29" borderId="50" xfId="0" applyNumberFormat="1" applyFont="1" applyFill="1" applyBorder="1" applyAlignment="1" applyProtection="1">
      <alignment horizontal="center" vertical="center" wrapText="1"/>
      <protection/>
    </xf>
    <xf numFmtId="182" fontId="43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84" xfId="0" applyFont="1" applyFill="1" applyBorder="1" applyAlignment="1">
      <alignment horizontal="right" vertical="top" wrapText="1"/>
    </xf>
    <xf numFmtId="3" fontId="5" fillId="7" borderId="53" xfId="0" applyNumberFormat="1" applyFont="1" applyFill="1" applyBorder="1" applyAlignment="1">
      <alignment horizontal="center" vertical="top" wrapText="1"/>
    </xf>
    <xf numFmtId="182" fontId="43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4" fillId="7" borderId="50" xfId="0" applyNumberFormat="1" applyFont="1" applyFill="1" applyBorder="1" applyAlignment="1" applyProtection="1">
      <alignment horizontal="center" vertical="top" wrapText="1"/>
      <protection/>
    </xf>
    <xf numFmtId="3" fontId="4" fillId="29" borderId="50" xfId="0" applyNumberFormat="1" applyFont="1" applyFill="1" applyBorder="1" applyAlignment="1" applyProtection="1">
      <alignment horizontal="center" vertical="top" wrapText="1"/>
      <protection/>
    </xf>
    <xf numFmtId="182" fontId="43" fillId="0" borderId="85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84" xfId="0" applyNumberFormat="1" applyFont="1" applyFill="1" applyBorder="1" applyAlignment="1">
      <alignment horizontal="center" vertical="top" wrapText="1"/>
    </xf>
    <xf numFmtId="3" fontId="4" fillId="0" borderId="71" xfId="0" applyNumberFormat="1" applyFont="1" applyFill="1" applyBorder="1" applyAlignment="1">
      <alignment horizontal="center" vertical="top" wrapText="1"/>
    </xf>
    <xf numFmtId="3" fontId="4" fillId="0" borderId="50" xfId="0" applyNumberFormat="1" applyFont="1" applyFill="1" applyBorder="1" applyAlignment="1">
      <alignment horizontal="center" vertical="top" wrapText="1"/>
    </xf>
    <xf numFmtId="3" fontId="4" fillId="7" borderId="5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82" fontId="43" fillId="0" borderId="85" xfId="0" applyNumberFormat="1" applyFont="1" applyFill="1" applyBorder="1" applyAlignment="1" applyProtection="1">
      <alignment horizontal="center" vertical="center" wrapText="1"/>
      <protection/>
    </xf>
    <xf numFmtId="0" fontId="44" fillId="0" borderId="86" xfId="59" applyNumberFormat="1" applyFont="1" applyFill="1" applyBorder="1" applyAlignment="1" applyProtection="1">
      <alignment horizontal="right"/>
      <protection/>
    </xf>
    <xf numFmtId="3" fontId="44" fillId="7" borderId="87" xfId="59" applyNumberFormat="1" applyFont="1" applyFill="1" applyBorder="1" applyAlignment="1" applyProtection="1">
      <alignment horizontal="center"/>
      <protection/>
    </xf>
    <xf numFmtId="3" fontId="44" fillId="0" borderId="87" xfId="59" applyNumberFormat="1" applyFont="1" applyFill="1" applyBorder="1" applyAlignment="1" applyProtection="1">
      <alignment horizontal="center"/>
      <protection/>
    </xf>
    <xf numFmtId="3" fontId="5" fillId="7" borderId="88" xfId="0" applyNumberFormat="1" applyFont="1" applyFill="1" applyBorder="1" applyAlignment="1" applyProtection="1">
      <alignment horizontal="center" vertical="center" wrapText="1"/>
      <protection/>
    </xf>
    <xf numFmtId="3" fontId="5" fillId="29" borderId="88" xfId="0" applyNumberFormat="1" applyFont="1" applyFill="1" applyBorder="1" applyAlignment="1" applyProtection="1">
      <alignment horizontal="center" vertical="center" wrapText="1"/>
      <protection/>
    </xf>
    <xf numFmtId="182" fontId="113" fillId="31" borderId="89" xfId="0" applyNumberFormat="1" applyFont="1" applyFill="1" applyBorder="1" applyAlignment="1" applyProtection="1">
      <alignment horizontal="right" vertical="center" wrapText="1" indent="1"/>
      <protection/>
    </xf>
    <xf numFmtId="182" fontId="113" fillId="31" borderId="89" xfId="0" applyNumberFormat="1" applyFont="1" applyFill="1" applyBorder="1" applyAlignment="1" applyProtection="1">
      <alignment horizontal="left" vertical="center" wrapText="1" indent="1"/>
      <protection/>
    </xf>
    <xf numFmtId="3" fontId="113" fillId="31" borderId="90" xfId="0" applyNumberFormat="1" applyFont="1" applyFill="1" applyBorder="1" applyAlignment="1" applyProtection="1">
      <alignment vertical="center" wrapText="1"/>
      <protection/>
    </xf>
    <xf numFmtId="3" fontId="114" fillId="31" borderId="91" xfId="0" applyNumberFormat="1" applyFont="1" applyFill="1" applyBorder="1" applyAlignment="1" applyProtection="1">
      <alignment horizontal="center" vertical="center" wrapText="1"/>
      <protection/>
    </xf>
    <xf numFmtId="3" fontId="114" fillId="31" borderId="92" xfId="0" applyNumberFormat="1" applyFont="1" applyFill="1" applyBorder="1" applyAlignment="1" applyProtection="1">
      <alignment horizontal="center" vertical="center" wrapText="1"/>
      <protection/>
    </xf>
    <xf numFmtId="3" fontId="114" fillId="31" borderId="93" xfId="0" applyNumberFormat="1" applyFont="1" applyFill="1" applyBorder="1" applyAlignment="1" applyProtection="1">
      <alignment horizontal="center" vertical="center" wrapText="1"/>
      <protection/>
    </xf>
    <xf numFmtId="3" fontId="114" fillId="31" borderId="94" xfId="0" applyNumberFormat="1" applyFont="1" applyFill="1" applyBorder="1" applyAlignment="1" applyProtection="1">
      <alignment vertical="center" wrapText="1"/>
      <protection/>
    </xf>
    <xf numFmtId="0" fontId="4" fillId="0" borderId="95" xfId="60" applyFont="1" applyFill="1" applyBorder="1" applyAlignment="1">
      <alignment horizontal="center" vertical="center" wrapText="1"/>
      <protection/>
    </xf>
    <xf numFmtId="0" fontId="5" fillId="0" borderId="96" xfId="60" applyFont="1" applyFill="1" applyBorder="1" applyAlignment="1">
      <alignment horizontal="center" vertical="center"/>
      <protection/>
    </xf>
    <xf numFmtId="0" fontId="5" fillId="0" borderId="97" xfId="60" applyFont="1" applyFill="1" applyBorder="1" applyAlignment="1">
      <alignment horizontal="center" vertical="center"/>
      <protection/>
    </xf>
    <xf numFmtId="0" fontId="5" fillId="0" borderId="98" xfId="60" applyFont="1" applyFill="1" applyBorder="1" applyAlignment="1">
      <alignment horizontal="center" vertical="center"/>
      <protection/>
    </xf>
    <xf numFmtId="0" fontId="5" fillId="0" borderId="99" xfId="60" applyFont="1" applyFill="1" applyBorder="1" applyAlignment="1">
      <alignment horizontal="center" vertical="center"/>
      <protection/>
    </xf>
    <xf numFmtId="0" fontId="5" fillId="0" borderId="100" xfId="60" applyFont="1" applyFill="1" applyBorder="1" applyProtection="1">
      <alignment/>
      <protection locked="0"/>
    </xf>
    <xf numFmtId="3" fontId="5" fillId="0" borderId="100" xfId="40" applyNumberFormat="1" applyFont="1" applyFill="1" applyBorder="1" applyAlignment="1" applyProtection="1">
      <alignment/>
      <protection locked="0"/>
    </xf>
    <xf numFmtId="3" fontId="5" fillId="0" borderId="101" xfId="40" applyNumberFormat="1" applyFont="1" applyFill="1" applyBorder="1" applyAlignment="1">
      <alignment/>
    </xf>
    <xf numFmtId="0" fontId="5" fillId="0" borderId="102" xfId="60" applyFont="1" applyFill="1" applyBorder="1" applyAlignment="1">
      <alignment horizontal="center" vertical="center"/>
      <protection/>
    </xf>
    <xf numFmtId="0" fontId="5" fillId="0" borderId="10" xfId="60" applyFont="1" applyFill="1" applyBorder="1" applyProtection="1">
      <alignment/>
      <protection locked="0"/>
    </xf>
    <xf numFmtId="3" fontId="5" fillId="0" borderId="10" xfId="40" applyNumberFormat="1" applyFont="1" applyFill="1" applyBorder="1" applyAlignment="1" applyProtection="1">
      <alignment/>
      <protection locked="0"/>
    </xf>
    <xf numFmtId="3" fontId="5" fillId="0" borderId="103" xfId="40" applyNumberFormat="1" applyFont="1" applyFill="1" applyBorder="1" applyAlignment="1">
      <alignment/>
    </xf>
    <xf numFmtId="0" fontId="5" fillId="0" borderId="104" xfId="60" applyFont="1" applyFill="1" applyBorder="1" applyAlignment="1">
      <alignment horizontal="center" vertical="center"/>
      <protection/>
    </xf>
    <xf numFmtId="0" fontId="5" fillId="0" borderId="95" xfId="60" applyFont="1" applyFill="1" applyBorder="1" applyProtection="1">
      <alignment/>
      <protection locked="0"/>
    </xf>
    <xf numFmtId="3" fontId="5" fillId="0" borderId="95" xfId="40" applyNumberFormat="1" applyFont="1" applyFill="1" applyBorder="1" applyAlignment="1" applyProtection="1">
      <alignment/>
      <protection locked="0"/>
    </xf>
    <xf numFmtId="0" fontId="108" fillId="31" borderId="96" xfId="60" applyFont="1" applyFill="1" applyBorder="1" applyAlignment="1">
      <alignment horizontal="center" vertical="center"/>
      <protection/>
    </xf>
    <xf numFmtId="0" fontId="108" fillId="31" borderId="97" xfId="60" applyFont="1" applyFill="1" applyBorder="1">
      <alignment/>
      <protection/>
    </xf>
    <xf numFmtId="3" fontId="108" fillId="31" borderId="97" xfId="60" applyNumberFormat="1" applyFont="1" applyFill="1" applyBorder="1">
      <alignment/>
      <protection/>
    </xf>
    <xf numFmtId="3" fontId="108" fillId="31" borderId="98" xfId="60" applyNumberFormat="1" applyFont="1" applyFill="1" applyBorder="1">
      <alignment/>
      <protection/>
    </xf>
    <xf numFmtId="0" fontId="7" fillId="0" borderId="0" xfId="0" applyFont="1" applyAlignment="1">
      <alignment horizontal="justify" vertical="center"/>
    </xf>
    <xf numFmtId="0" fontId="0" fillId="0" borderId="105" xfId="0" applyFont="1" applyFill="1" applyBorder="1" applyAlignment="1">
      <alignment horizontal="center" vertical="center"/>
    </xf>
    <xf numFmtId="0" fontId="37" fillId="0" borderId="95" xfId="0" applyFont="1" applyFill="1" applyBorder="1" applyAlignment="1">
      <alignment horizontal="left" vertical="center"/>
    </xf>
    <xf numFmtId="164" fontId="0" fillId="0" borderId="72" xfId="0" applyNumberFormat="1" applyFont="1" applyFill="1" applyBorder="1" applyAlignment="1">
      <alignment vertical="center"/>
    </xf>
    <xf numFmtId="3" fontId="115" fillId="0" borderId="0" xfId="0" applyNumberFormat="1" applyFont="1" applyAlignment="1">
      <alignment/>
    </xf>
    <xf numFmtId="0" fontId="115" fillId="0" borderId="0" xfId="0" applyFont="1" applyAlignment="1">
      <alignment/>
    </xf>
    <xf numFmtId="0" fontId="11" fillId="36" borderId="0" xfId="0" applyFont="1" applyFill="1" applyBorder="1" applyAlignment="1">
      <alignment horizontal="center" vertical="top" wrapText="1"/>
    </xf>
    <xf numFmtId="0" fontId="8" fillId="36" borderId="0" xfId="0" applyFont="1" applyFill="1" applyBorder="1" applyAlignment="1">
      <alignment/>
    </xf>
    <xf numFmtId="0" fontId="18" fillId="0" borderId="11" xfId="56" applyFont="1" applyBorder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8" fillId="0" borderId="17" xfId="56" applyFont="1" applyBorder="1" applyAlignment="1">
      <alignment horizontal="center"/>
      <protection/>
    </xf>
    <xf numFmtId="174" fontId="6" fillId="0" borderId="11" xfId="56" applyNumberFormat="1" applyFont="1" applyFill="1" applyBorder="1" applyAlignment="1">
      <alignment horizontal="center" vertical="center"/>
      <protection/>
    </xf>
    <xf numFmtId="174" fontId="6" fillId="0" borderId="0" xfId="56" applyNumberFormat="1" applyFont="1" applyFill="1" applyBorder="1" applyAlignment="1">
      <alignment horizontal="center" vertical="center"/>
      <protection/>
    </xf>
    <xf numFmtId="174" fontId="6" fillId="0" borderId="17" xfId="56" applyNumberFormat="1" applyFont="1" applyFill="1" applyBorder="1" applyAlignment="1">
      <alignment horizontal="center" vertical="center"/>
      <protection/>
    </xf>
    <xf numFmtId="0" fontId="5" fillId="0" borderId="11" xfId="56" applyFont="1" applyBorder="1" applyAlignment="1">
      <alignment/>
      <protection/>
    </xf>
    <xf numFmtId="0" fontId="5" fillId="0" borderId="0" xfId="56" applyFont="1" applyBorder="1" applyAlignment="1">
      <alignment/>
      <protection/>
    </xf>
    <xf numFmtId="0" fontId="5" fillId="0" borderId="17" xfId="56" applyFont="1" applyBorder="1" applyAlignment="1">
      <alignment/>
      <protection/>
    </xf>
    <xf numFmtId="0" fontId="6" fillId="0" borderId="86" xfId="56" applyFont="1" applyFill="1" applyBorder="1" applyAlignment="1">
      <alignment horizontal="right"/>
      <protection/>
    </xf>
    <xf numFmtId="0" fontId="6" fillId="0" borderId="68" xfId="56" applyFont="1" applyFill="1" applyBorder="1" applyAlignment="1">
      <alignment horizontal="right"/>
      <protection/>
    </xf>
    <xf numFmtId="0" fontId="6" fillId="0" borderId="88" xfId="56" applyFont="1" applyFill="1" applyBorder="1" applyAlignment="1">
      <alignment horizontal="right"/>
      <protection/>
    </xf>
    <xf numFmtId="0" fontId="4" fillId="0" borderId="72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174" fontId="6" fillId="0" borderId="106" xfId="56" applyNumberFormat="1" applyFont="1" applyFill="1" applyBorder="1" applyAlignment="1">
      <alignment horizontal="center" vertical="center" wrapText="1"/>
      <protection/>
    </xf>
    <xf numFmtId="174" fontId="6" fillId="0" borderId="107" xfId="56" applyNumberFormat="1" applyFont="1" applyFill="1" applyBorder="1" applyAlignment="1">
      <alignment horizontal="center" vertical="center" wrapText="1"/>
      <protection/>
    </xf>
    <xf numFmtId="174" fontId="6" fillId="0" borderId="86" xfId="56" applyNumberFormat="1" applyFont="1" applyFill="1" applyBorder="1" applyAlignment="1">
      <alignment horizontal="center" vertical="center" wrapText="1"/>
      <protection/>
    </xf>
    <xf numFmtId="174" fontId="6" fillId="0" borderId="108" xfId="56" applyNumberFormat="1" applyFont="1" applyFill="1" applyBorder="1" applyAlignment="1">
      <alignment horizontal="center" vertical="center" wrapText="1"/>
      <protection/>
    </xf>
    <xf numFmtId="0" fontId="4" fillId="0" borderId="109" xfId="56" applyFont="1" applyBorder="1" applyAlignment="1">
      <alignment horizontal="center" vertical="center" wrapText="1"/>
      <protection/>
    </xf>
    <xf numFmtId="0" fontId="4" fillId="0" borderId="70" xfId="56" applyFont="1" applyBorder="1" applyAlignment="1">
      <alignment horizontal="center" vertical="center" wrapText="1"/>
      <protection/>
    </xf>
    <xf numFmtId="0" fontId="4" fillId="0" borderId="107" xfId="56" applyFont="1" applyBorder="1" applyAlignment="1">
      <alignment horizontal="center" vertical="center" wrapText="1"/>
      <protection/>
    </xf>
    <xf numFmtId="14" fontId="4" fillId="0" borderId="47" xfId="56" applyNumberFormat="1" applyFont="1" applyBorder="1" applyAlignment="1">
      <alignment horizontal="center" vertical="center" wrapText="1"/>
      <protection/>
    </xf>
    <xf numFmtId="0" fontId="4" fillId="0" borderId="68" xfId="56" applyFont="1" applyBorder="1" applyAlignment="1">
      <alignment horizontal="center" vertical="center" wrapText="1"/>
      <protection/>
    </xf>
    <xf numFmtId="0" fontId="4" fillId="0" borderId="108" xfId="56" applyFont="1" applyBorder="1" applyAlignment="1">
      <alignment horizontal="center" vertical="center" wrapText="1"/>
      <protection/>
    </xf>
    <xf numFmtId="3" fontId="7" fillId="31" borderId="29" xfId="58" applyNumberFormat="1" applyFont="1" applyFill="1" applyBorder="1" applyAlignment="1">
      <alignment horizontal="center" vertical="center" wrapText="1"/>
      <protection/>
    </xf>
    <xf numFmtId="3" fontId="7" fillId="31" borderId="71" xfId="58" applyNumberFormat="1" applyFont="1" applyFill="1" applyBorder="1" applyAlignment="1">
      <alignment horizontal="center" vertical="center" wrapText="1"/>
      <protection/>
    </xf>
    <xf numFmtId="3" fontId="7" fillId="31" borderId="110" xfId="58" applyNumberFormat="1" applyFont="1" applyFill="1" applyBorder="1" applyAlignment="1">
      <alignment horizontal="center" vertical="center" wrapText="1"/>
      <protection/>
    </xf>
    <xf numFmtId="0" fontId="6" fillId="0" borderId="109" xfId="56" applyFont="1" applyFill="1" applyBorder="1" applyAlignment="1">
      <alignment horizontal="center" vertical="center"/>
      <protection/>
    </xf>
    <xf numFmtId="0" fontId="6" fillId="0" borderId="70" xfId="56" applyFont="1" applyFill="1" applyBorder="1" applyAlignment="1">
      <alignment horizontal="center" vertical="center"/>
      <protection/>
    </xf>
    <xf numFmtId="0" fontId="6" fillId="0" borderId="107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68" xfId="56" applyFont="1" applyFill="1" applyBorder="1" applyAlignment="1">
      <alignment horizontal="center" vertical="center"/>
      <protection/>
    </xf>
    <xf numFmtId="0" fontId="6" fillId="0" borderId="108" xfId="56" applyFont="1" applyFill="1" applyBorder="1" applyAlignment="1">
      <alignment horizontal="center" vertical="center"/>
      <protection/>
    </xf>
    <xf numFmtId="0" fontId="6" fillId="0" borderId="109" xfId="56" applyFont="1" applyFill="1" applyBorder="1" applyAlignment="1">
      <alignment horizontal="center" vertical="center" wrapText="1"/>
      <protection/>
    </xf>
    <xf numFmtId="0" fontId="6" fillId="0" borderId="70" xfId="56" applyFont="1" applyFill="1" applyBorder="1" applyAlignment="1">
      <alignment horizontal="center" vertical="center" wrapText="1"/>
      <protection/>
    </xf>
    <xf numFmtId="0" fontId="6" fillId="0" borderId="47" xfId="56" applyFont="1" applyFill="1" applyBorder="1" applyAlignment="1">
      <alignment horizontal="center" vertical="center" wrapText="1"/>
      <protection/>
    </xf>
    <xf numFmtId="0" fontId="6" fillId="0" borderId="68" xfId="56" applyFont="1" applyFill="1" applyBorder="1" applyAlignment="1">
      <alignment horizontal="center" vertical="center" wrapText="1"/>
      <protection/>
    </xf>
    <xf numFmtId="3" fontId="10" fillId="0" borderId="35" xfId="56" applyNumberFormat="1" applyFont="1" applyFill="1" applyBorder="1" applyAlignment="1">
      <alignment horizontal="right" vertical="center"/>
      <protection/>
    </xf>
    <xf numFmtId="3" fontId="10" fillId="0" borderId="69" xfId="56" applyNumberFormat="1" applyFont="1" applyFill="1" applyBorder="1" applyAlignment="1">
      <alignment horizontal="right" vertical="center"/>
      <protection/>
    </xf>
    <xf numFmtId="3" fontId="10" fillId="0" borderId="111" xfId="56" applyNumberFormat="1" applyFont="1" applyFill="1" applyBorder="1" applyAlignment="1">
      <alignment horizontal="right" vertical="center"/>
      <protection/>
    </xf>
    <xf numFmtId="3" fontId="5" fillId="29" borderId="29" xfId="58" applyNumberFormat="1" applyFont="1" applyFill="1" applyBorder="1" applyAlignment="1">
      <alignment horizontal="center" vertical="center" wrapText="1"/>
      <protection/>
    </xf>
    <xf numFmtId="3" fontId="5" fillId="29" borderId="71" xfId="58" applyNumberFormat="1" applyFont="1" applyFill="1" applyBorder="1" applyAlignment="1">
      <alignment horizontal="center" vertical="center" wrapText="1"/>
      <protection/>
    </xf>
    <xf numFmtId="3" fontId="5" fillId="29" borderId="110" xfId="58" applyNumberFormat="1" applyFont="1" applyFill="1" applyBorder="1" applyAlignment="1">
      <alignment horizontal="center" vertical="center" wrapText="1"/>
      <protection/>
    </xf>
    <xf numFmtId="3" fontId="10" fillId="0" borderId="109" xfId="56" applyNumberFormat="1" applyFont="1" applyFill="1" applyBorder="1" applyAlignment="1">
      <alignment horizontal="right" vertical="center"/>
      <protection/>
    </xf>
    <xf numFmtId="3" fontId="10" fillId="0" borderId="70" xfId="56" applyNumberFormat="1" applyFont="1" applyFill="1" applyBorder="1" applyAlignment="1">
      <alignment horizontal="right" vertical="center"/>
      <protection/>
    </xf>
    <xf numFmtId="3" fontId="10" fillId="0" borderId="107" xfId="56" applyNumberFormat="1" applyFont="1" applyFill="1" applyBorder="1" applyAlignment="1">
      <alignment horizontal="right" vertical="center"/>
      <protection/>
    </xf>
    <xf numFmtId="3" fontId="4" fillId="29" borderId="29" xfId="58" applyNumberFormat="1" applyFont="1" applyFill="1" applyBorder="1" applyAlignment="1">
      <alignment horizontal="center" vertical="center" wrapText="1"/>
      <protection/>
    </xf>
    <xf numFmtId="3" fontId="4" fillId="29" borderId="71" xfId="58" applyNumberFormat="1" applyFont="1" applyFill="1" applyBorder="1" applyAlignment="1">
      <alignment horizontal="center" vertical="center" wrapText="1"/>
      <protection/>
    </xf>
    <xf numFmtId="3" fontId="4" fillId="29" borderId="110" xfId="58" applyNumberFormat="1" applyFont="1" applyFill="1" applyBorder="1" applyAlignment="1">
      <alignment horizontal="center" vertical="center" wrapText="1"/>
      <protection/>
    </xf>
    <xf numFmtId="3" fontId="10" fillId="0" borderId="47" xfId="56" applyNumberFormat="1" applyFont="1" applyFill="1" applyBorder="1" applyAlignment="1">
      <alignment horizontal="right" vertical="center"/>
      <protection/>
    </xf>
    <xf numFmtId="3" fontId="10" fillId="0" borderId="68" xfId="56" applyNumberFormat="1" applyFont="1" applyFill="1" applyBorder="1" applyAlignment="1">
      <alignment horizontal="right" vertical="center"/>
      <protection/>
    </xf>
    <xf numFmtId="3" fontId="10" fillId="0" borderId="108" xfId="56" applyNumberFormat="1" applyFont="1" applyFill="1" applyBorder="1" applyAlignment="1">
      <alignment horizontal="right" vertical="center"/>
      <protection/>
    </xf>
    <xf numFmtId="3" fontId="10" fillId="7" borderId="35" xfId="56" applyNumberFormat="1" applyFont="1" applyFill="1" applyBorder="1" applyAlignment="1">
      <alignment horizontal="right" vertical="center"/>
      <protection/>
    </xf>
    <xf numFmtId="3" fontId="10" fillId="7" borderId="69" xfId="56" applyNumberFormat="1" applyFont="1" applyFill="1" applyBorder="1" applyAlignment="1">
      <alignment horizontal="right" vertical="center"/>
      <protection/>
    </xf>
    <xf numFmtId="3" fontId="10" fillId="7" borderId="111" xfId="56" applyNumberFormat="1" applyFont="1" applyFill="1" applyBorder="1" applyAlignment="1">
      <alignment horizontal="right" vertical="center"/>
      <protection/>
    </xf>
    <xf numFmtId="3" fontId="5" fillId="7" borderId="35" xfId="58" applyNumberFormat="1" applyFont="1" applyFill="1" applyBorder="1" applyAlignment="1">
      <alignment horizontal="center" vertical="center" wrapText="1"/>
      <protection/>
    </xf>
    <xf numFmtId="3" fontId="5" fillId="7" borderId="69" xfId="58" applyNumberFormat="1" applyFont="1" applyFill="1" applyBorder="1" applyAlignment="1">
      <alignment horizontal="center" vertical="center" wrapText="1"/>
      <protection/>
    </xf>
    <xf numFmtId="3" fontId="5" fillId="7" borderId="111" xfId="58" applyNumberFormat="1" applyFont="1" applyFill="1" applyBorder="1" applyAlignment="1">
      <alignment horizontal="center" vertical="center" wrapText="1"/>
      <protection/>
    </xf>
    <xf numFmtId="3" fontId="5" fillId="7" borderId="109" xfId="58" applyNumberFormat="1" applyFont="1" applyFill="1" applyBorder="1" applyAlignment="1">
      <alignment horizontal="center" vertical="center" wrapText="1"/>
      <protection/>
    </xf>
    <xf numFmtId="3" fontId="5" fillId="7" borderId="70" xfId="58" applyNumberFormat="1" applyFont="1" applyFill="1" applyBorder="1" applyAlignment="1">
      <alignment horizontal="center" vertical="center" wrapText="1"/>
      <protection/>
    </xf>
    <xf numFmtId="3" fontId="5" fillId="7" borderId="107" xfId="58" applyNumberFormat="1" applyFont="1" applyFill="1" applyBorder="1" applyAlignment="1">
      <alignment horizontal="center" vertical="center" wrapText="1"/>
      <protection/>
    </xf>
    <xf numFmtId="174" fontId="20" fillId="0" borderId="112" xfId="56" applyNumberFormat="1" applyFont="1" applyFill="1" applyBorder="1" applyAlignment="1">
      <alignment horizontal="center" vertical="center"/>
      <protection/>
    </xf>
    <xf numFmtId="174" fontId="20" fillId="0" borderId="113" xfId="56" applyNumberFormat="1" applyFont="1" applyFill="1" applyBorder="1" applyAlignment="1">
      <alignment horizontal="center" vertical="center"/>
      <protection/>
    </xf>
    <xf numFmtId="174" fontId="20" fillId="0" borderId="114" xfId="56" applyNumberFormat="1" applyFont="1" applyFill="1" applyBorder="1" applyAlignment="1">
      <alignment horizontal="center" vertical="center"/>
      <protection/>
    </xf>
    <xf numFmtId="0" fontId="10" fillId="0" borderId="35" xfId="56" applyFont="1" applyFill="1" applyBorder="1" applyAlignment="1">
      <alignment horizontal="center" vertical="center"/>
      <protection/>
    </xf>
    <xf numFmtId="0" fontId="10" fillId="0" borderId="69" xfId="56" applyFont="1" applyFill="1" applyBorder="1" applyAlignment="1">
      <alignment horizontal="center" vertical="center"/>
      <protection/>
    </xf>
    <xf numFmtId="0" fontId="10" fillId="0" borderId="111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" fontId="10" fillId="0" borderId="85" xfId="56" applyNumberFormat="1" applyFont="1" applyFill="1" applyBorder="1" applyAlignment="1">
      <alignment horizontal="center" vertical="center"/>
      <protection/>
    </xf>
    <xf numFmtId="1" fontId="10" fillId="0" borderId="111" xfId="56" applyNumberFormat="1" applyFont="1" applyFill="1" applyBorder="1" applyAlignment="1">
      <alignment horizontal="center" vertical="center"/>
      <protection/>
    </xf>
    <xf numFmtId="0" fontId="4" fillId="0" borderId="47" xfId="56" applyFont="1" applyBorder="1" applyAlignment="1">
      <alignment horizontal="center" vertical="center" wrapText="1"/>
      <protection/>
    </xf>
    <xf numFmtId="174" fontId="10" fillId="0" borderId="85" xfId="56" applyNumberFormat="1" applyFont="1" applyFill="1" applyBorder="1" applyAlignment="1" quotePrefix="1">
      <alignment horizontal="center" vertical="center"/>
      <protection/>
    </xf>
    <xf numFmtId="174" fontId="10" fillId="0" borderId="111" xfId="56" applyNumberFormat="1" applyFont="1" applyFill="1" applyBorder="1" applyAlignment="1" quotePrefix="1">
      <alignment horizontal="center" vertical="center"/>
      <protection/>
    </xf>
    <xf numFmtId="0" fontId="10" fillId="0" borderId="35" xfId="56" applyFont="1" applyFill="1" applyBorder="1" applyAlignment="1">
      <alignment vertical="center"/>
      <protection/>
    </xf>
    <xf numFmtId="0" fontId="10" fillId="0" borderId="69" xfId="56" applyFont="1" applyFill="1" applyBorder="1" applyAlignment="1">
      <alignment vertical="center"/>
      <protection/>
    </xf>
    <xf numFmtId="0" fontId="10" fillId="0" borderId="111" xfId="56" applyFont="1" applyFill="1" applyBorder="1" applyAlignment="1">
      <alignment vertical="center"/>
      <protection/>
    </xf>
    <xf numFmtId="0" fontId="10" fillId="0" borderId="35" xfId="56" applyNumberFormat="1" applyFont="1" applyFill="1" applyBorder="1" applyAlignment="1">
      <alignment vertical="center"/>
      <protection/>
    </xf>
    <xf numFmtId="0" fontId="10" fillId="0" borderId="69" xfId="56" applyNumberFormat="1" applyFont="1" applyFill="1" applyBorder="1" applyAlignment="1">
      <alignment vertical="center"/>
      <protection/>
    </xf>
    <xf numFmtId="0" fontId="10" fillId="0" borderId="111" xfId="56" applyNumberFormat="1" applyFont="1" applyFill="1" applyBorder="1" applyAlignment="1">
      <alignment vertical="center"/>
      <protection/>
    </xf>
    <xf numFmtId="173" fontId="10" fillId="0" borderId="35" xfId="56" applyNumberFormat="1" applyFont="1" applyFill="1" applyBorder="1" applyAlignment="1">
      <alignment vertical="center"/>
      <protection/>
    </xf>
    <xf numFmtId="173" fontId="10" fillId="0" borderId="69" xfId="56" applyNumberFormat="1" applyFont="1" applyFill="1" applyBorder="1" applyAlignment="1">
      <alignment vertical="center"/>
      <protection/>
    </xf>
    <xf numFmtId="173" fontId="10" fillId="0" borderId="111" xfId="56" applyNumberFormat="1" applyFont="1" applyFill="1" applyBorder="1" applyAlignment="1">
      <alignment vertical="center"/>
      <protection/>
    </xf>
    <xf numFmtId="0" fontId="10" fillId="0" borderId="35" xfId="56" applyFont="1" applyFill="1" applyBorder="1" applyAlignment="1">
      <alignment vertical="center" wrapText="1"/>
      <protection/>
    </xf>
    <xf numFmtId="0" fontId="10" fillId="0" borderId="69" xfId="56" applyFont="1" applyFill="1" applyBorder="1" applyAlignment="1">
      <alignment vertical="center" wrapText="1"/>
      <protection/>
    </xf>
    <xf numFmtId="0" fontId="10" fillId="0" borderId="111" xfId="56" applyFont="1" applyFill="1" applyBorder="1" applyAlignment="1">
      <alignment vertical="center" wrapText="1"/>
      <protection/>
    </xf>
    <xf numFmtId="0" fontId="10" fillId="0" borderId="35" xfId="56" applyFont="1" applyFill="1" applyBorder="1" applyAlignment="1">
      <alignment horizontal="left" vertical="center" wrapText="1"/>
      <protection/>
    </xf>
    <xf numFmtId="0" fontId="10" fillId="0" borderId="69" xfId="56" applyFont="1" applyFill="1" applyBorder="1" applyAlignment="1">
      <alignment horizontal="left" vertical="center" wrapText="1"/>
      <protection/>
    </xf>
    <xf numFmtId="0" fontId="10" fillId="0" borderId="111" xfId="56" applyFont="1" applyFill="1" applyBorder="1" applyAlignment="1">
      <alignment horizontal="left" vertical="center" wrapText="1"/>
      <protection/>
    </xf>
    <xf numFmtId="0" fontId="10" fillId="0" borderId="35" xfId="56" applyFont="1" applyFill="1" applyBorder="1" applyAlignment="1">
      <alignment horizontal="left" vertical="center"/>
      <protection/>
    </xf>
    <xf numFmtId="0" fontId="10" fillId="0" borderId="69" xfId="56" applyFont="1" applyFill="1" applyBorder="1" applyAlignment="1">
      <alignment horizontal="left" vertical="center"/>
      <protection/>
    </xf>
    <xf numFmtId="0" fontId="10" fillId="0" borderId="111" xfId="56" applyFont="1" applyFill="1" applyBorder="1" applyAlignment="1">
      <alignment horizontal="left" vertical="center"/>
      <protection/>
    </xf>
    <xf numFmtId="173" fontId="10" fillId="0" borderId="109" xfId="56" applyNumberFormat="1" applyFont="1" applyFill="1" applyBorder="1" applyAlignment="1">
      <alignment vertical="center"/>
      <protection/>
    </xf>
    <xf numFmtId="173" fontId="10" fillId="0" borderId="70" xfId="56" applyNumberFormat="1" applyFont="1" applyFill="1" applyBorder="1" applyAlignment="1">
      <alignment vertical="center"/>
      <protection/>
    </xf>
    <xf numFmtId="173" fontId="10" fillId="0" borderId="107" xfId="56" applyNumberFormat="1" applyFont="1" applyFill="1" applyBorder="1" applyAlignment="1">
      <alignment vertical="center"/>
      <protection/>
    </xf>
    <xf numFmtId="174" fontId="6" fillId="0" borderId="85" xfId="56" applyNumberFormat="1" applyFont="1" applyFill="1" applyBorder="1" applyAlignment="1" quotePrefix="1">
      <alignment horizontal="center" vertical="center"/>
      <protection/>
    </xf>
    <xf numFmtId="174" fontId="6" fillId="0" borderId="111" xfId="56" applyNumberFormat="1" applyFont="1" applyFill="1" applyBorder="1" applyAlignment="1" quotePrefix="1">
      <alignment horizontal="center" vertical="center"/>
      <protection/>
    </xf>
    <xf numFmtId="0" fontId="6" fillId="0" borderId="35" xfId="56" applyFont="1" applyFill="1" applyBorder="1" applyAlignment="1">
      <alignment vertical="center" wrapText="1"/>
      <protection/>
    </xf>
    <xf numFmtId="0" fontId="6" fillId="0" borderId="69" xfId="56" applyFont="1" applyFill="1" applyBorder="1" applyAlignment="1">
      <alignment vertical="center" wrapText="1"/>
      <protection/>
    </xf>
    <xf numFmtId="0" fontId="6" fillId="0" borderId="111" xfId="56" applyFont="1" applyFill="1" applyBorder="1" applyAlignment="1">
      <alignment vertical="center" wrapText="1"/>
      <protection/>
    </xf>
    <xf numFmtId="173" fontId="6" fillId="29" borderId="29" xfId="56" applyNumberFormat="1" applyFont="1" applyFill="1" applyBorder="1" applyAlignment="1">
      <alignment vertical="center"/>
      <protection/>
    </xf>
    <xf numFmtId="173" fontId="6" fillId="29" borderId="71" xfId="56" applyNumberFormat="1" applyFont="1" applyFill="1" applyBorder="1" applyAlignment="1">
      <alignment vertical="center"/>
      <protection/>
    </xf>
    <xf numFmtId="173" fontId="6" fillId="29" borderId="110" xfId="56" applyNumberFormat="1" applyFont="1" applyFill="1" applyBorder="1" applyAlignment="1">
      <alignment vertical="center"/>
      <protection/>
    </xf>
    <xf numFmtId="0" fontId="6" fillId="0" borderId="35" xfId="56" applyFont="1" applyFill="1" applyBorder="1" applyAlignment="1">
      <alignment horizontal="left" vertical="center" wrapText="1"/>
      <protection/>
    </xf>
    <xf numFmtId="0" fontId="6" fillId="0" borderId="69" xfId="56" applyFont="1" applyFill="1" applyBorder="1" applyAlignment="1">
      <alignment horizontal="left" vertical="center" wrapText="1"/>
      <protection/>
    </xf>
    <xf numFmtId="0" fontId="6" fillId="0" borderId="111" xfId="56" applyFont="1" applyFill="1" applyBorder="1" applyAlignment="1">
      <alignment horizontal="left" vertical="center" wrapText="1"/>
      <protection/>
    </xf>
    <xf numFmtId="173" fontId="10" fillId="0" borderId="47" xfId="56" applyNumberFormat="1" applyFont="1" applyFill="1" applyBorder="1" applyAlignment="1">
      <alignment vertical="center"/>
      <protection/>
    </xf>
    <xf numFmtId="173" fontId="10" fillId="0" borderId="68" xfId="56" applyNumberFormat="1" applyFont="1" applyFill="1" applyBorder="1" applyAlignment="1">
      <alignment vertical="center"/>
      <protection/>
    </xf>
    <xf numFmtId="173" fontId="10" fillId="0" borderId="108" xfId="56" applyNumberFormat="1" applyFont="1" applyFill="1" applyBorder="1" applyAlignment="1">
      <alignment vertical="center"/>
      <protection/>
    </xf>
    <xf numFmtId="0" fontId="10" fillId="37" borderId="35" xfId="56" applyFont="1" applyFill="1" applyBorder="1" applyAlignment="1">
      <alignment horizontal="left" vertical="center" wrapText="1"/>
      <protection/>
    </xf>
    <xf numFmtId="0" fontId="10" fillId="37" borderId="69" xfId="56" applyFont="1" applyFill="1" applyBorder="1" applyAlignment="1">
      <alignment horizontal="left" vertical="center" wrapText="1"/>
      <protection/>
    </xf>
    <xf numFmtId="0" fontId="10" fillId="37" borderId="111" xfId="56" applyFont="1" applyFill="1" applyBorder="1" applyAlignment="1">
      <alignment horizontal="left" vertical="center" wrapText="1"/>
      <protection/>
    </xf>
    <xf numFmtId="0" fontId="5" fillId="0" borderId="35" xfId="56" applyFont="1" applyFill="1" applyBorder="1" applyAlignment="1">
      <alignment horizontal="left" vertical="center" wrapText="1"/>
      <protection/>
    </xf>
    <xf numFmtId="0" fontId="5" fillId="0" borderId="69" xfId="56" applyFont="1" applyFill="1" applyBorder="1" applyAlignment="1">
      <alignment horizontal="left" vertical="center" wrapText="1"/>
      <protection/>
    </xf>
    <xf numFmtId="0" fontId="5" fillId="0" borderId="111" xfId="56" applyFont="1" applyFill="1" applyBorder="1" applyAlignment="1">
      <alignment horizontal="left" vertical="center" wrapText="1"/>
      <protection/>
    </xf>
    <xf numFmtId="0" fontId="5" fillId="37" borderId="35" xfId="56" applyFont="1" applyFill="1" applyBorder="1" applyAlignment="1">
      <alignment horizontal="left" vertical="center" wrapText="1"/>
      <protection/>
    </xf>
    <xf numFmtId="0" fontId="5" fillId="37" borderId="69" xfId="56" applyFont="1" applyFill="1" applyBorder="1" applyAlignment="1">
      <alignment horizontal="left" vertical="center" wrapText="1"/>
      <protection/>
    </xf>
    <xf numFmtId="0" fontId="5" fillId="37" borderId="111" xfId="56" applyFont="1" applyFill="1" applyBorder="1" applyAlignment="1">
      <alignment horizontal="left" vertical="center" wrapText="1"/>
      <protection/>
    </xf>
    <xf numFmtId="0" fontId="4" fillId="0" borderId="35" xfId="56" applyFont="1" applyFill="1" applyBorder="1" applyAlignment="1">
      <alignment horizontal="left" vertical="center" wrapText="1"/>
      <protection/>
    </xf>
    <xf numFmtId="0" fontId="4" fillId="0" borderId="69" xfId="56" applyFont="1" applyFill="1" applyBorder="1" applyAlignment="1">
      <alignment horizontal="left" vertical="center" wrapText="1"/>
      <protection/>
    </xf>
    <xf numFmtId="0" fontId="4" fillId="0" borderId="111" xfId="56" applyFont="1" applyFill="1" applyBorder="1" applyAlignment="1">
      <alignment horizontal="left" vertical="center" wrapText="1"/>
      <protection/>
    </xf>
    <xf numFmtId="0" fontId="5" fillId="0" borderId="35" xfId="56" applyFont="1" applyFill="1" applyBorder="1" applyAlignment="1">
      <alignment vertical="center" wrapText="1"/>
      <protection/>
    </xf>
    <xf numFmtId="0" fontId="5" fillId="0" borderId="69" xfId="56" applyFont="1" applyFill="1" applyBorder="1" applyAlignment="1">
      <alignment vertical="center" wrapText="1"/>
      <protection/>
    </xf>
    <xf numFmtId="0" fontId="5" fillId="0" borderId="111" xfId="56" applyFont="1" applyFill="1" applyBorder="1" applyAlignment="1">
      <alignment vertical="center" wrapText="1"/>
      <protection/>
    </xf>
    <xf numFmtId="3" fontId="10" fillId="38" borderId="109" xfId="56" applyNumberFormat="1" applyFont="1" applyFill="1" applyBorder="1" applyAlignment="1">
      <alignment horizontal="right" vertical="center"/>
      <protection/>
    </xf>
    <xf numFmtId="3" fontId="10" fillId="38" borderId="70" xfId="56" applyNumberFormat="1" applyFont="1" applyFill="1" applyBorder="1" applyAlignment="1">
      <alignment horizontal="right" vertical="center"/>
      <protection/>
    </xf>
    <xf numFmtId="3" fontId="10" fillId="38" borderId="107" xfId="56" applyNumberFormat="1" applyFont="1" applyFill="1" applyBorder="1" applyAlignment="1">
      <alignment horizontal="right" vertical="center"/>
      <protection/>
    </xf>
    <xf numFmtId="0" fontId="5" fillId="0" borderId="35" xfId="56" applyFont="1" applyFill="1" applyBorder="1" applyAlignment="1">
      <alignment vertical="center"/>
      <protection/>
    </xf>
    <xf numFmtId="0" fontId="5" fillId="0" borderId="69" xfId="56" applyFont="1" applyFill="1" applyBorder="1" applyAlignment="1">
      <alignment vertical="center"/>
      <protection/>
    </xf>
    <xf numFmtId="0" fontId="5" fillId="0" borderId="111" xfId="56" applyFont="1" applyFill="1" applyBorder="1" applyAlignment="1">
      <alignment vertical="center"/>
      <protection/>
    </xf>
    <xf numFmtId="184" fontId="10" fillId="0" borderId="35" xfId="56" applyNumberFormat="1" applyFont="1" applyFill="1" applyBorder="1" applyAlignment="1">
      <alignment horizontal="left" vertical="center"/>
      <protection/>
    </xf>
    <xf numFmtId="184" fontId="10" fillId="0" borderId="69" xfId="56" applyNumberFormat="1" applyFont="1" applyFill="1" applyBorder="1" applyAlignment="1">
      <alignment horizontal="left" vertical="center"/>
      <protection/>
    </xf>
    <xf numFmtId="184" fontId="10" fillId="0" borderId="111" xfId="56" applyNumberFormat="1" applyFont="1" applyFill="1" applyBorder="1" applyAlignment="1">
      <alignment horizontal="left" vertical="center"/>
      <protection/>
    </xf>
    <xf numFmtId="0" fontId="6" fillId="0" borderId="35" xfId="56" applyFont="1" applyFill="1" applyBorder="1" applyAlignment="1">
      <alignment horizontal="left" vertical="center"/>
      <protection/>
    </xf>
    <xf numFmtId="0" fontId="6" fillId="0" borderId="69" xfId="56" applyFont="1" applyFill="1" applyBorder="1" applyAlignment="1">
      <alignment horizontal="left" vertical="center"/>
      <protection/>
    </xf>
    <xf numFmtId="0" fontId="6" fillId="0" borderId="111" xfId="56" applyFont="1" applyFill="1" applyBorder="1" applyAlignment="1">
      <alignment horizontal="left" vertical="center"/>
      <protection/>
    </xf>
    <xf numFmtId="173" fontId="10" fillId="7" borderId="35" xfId="56" applyNumberFormat="1" applyFont="1" applyFill="1" applyBorder="1" applyAlignment="1">
      <alignment vertical="center"/>
      <protection/>
    </xf>
    <xf numFmtId="173" fontId="10" fillId="7" borderId="69" xfId="56" applyNumberFormat="1" applyFont="1" applyFill="1" applyBorder="1" applyAlignment="1">
      <alignment vertical="center"/>
      <protection/>
    </xf>
    <xf numFmtId="173" fontId="10" fillId="7" borderId="111" xfId="56" applyNumberFormat="1" applyFont="1" applyFill="1" applyBorder="1" applyAlignment="1">
      <alignment vertical="center"/>
      <protection/>
    </xf>
    <xf numFmtId="3" fontId="115" fillId="0" borderId="0" xfId="0" applyNumberFormat="1" applyFont="1" applyAlignment="1">
      <alignment/>
    </xf>
    <xf numFmtId="0" fontId="115" fillId="0" borderId="0" xfId="0" applyFont="1" applyAlignment="1">
      <alignment/>
    </xf>
    <xf numFmtId="174" fontId="16" fillId="0" borderId="115" xfId="56" applyNumberFormat="1" applyFont="1" applyFill="1" applyBorder="1" applyAlignment="1" quotePrefix="1">
      <alignment horizontal="center" vertical="center"/>
      <protection/>
    </xf>
    <xf numFmtId="174" fontId="16" fillId="0" borderId="116" xfId="56" applyNumberFormat="1" applyFont="1" applyFill="1" applyBorder="1" applyAlignment="1" quotePrefix="1">
      <alignment horizontal="center" vertical="center"/>
      <protection/>
    </xf>
    <xf numFmtId="0" fontId="16" fillId="0" borderId="39" xfId="56" applyFont="1" applyFill="1" applyBorder="1" applyAlignment="1">
      <alignment horizontal="left" vertical="center"/>
      <protection/>
    </xf>
    <xf numFmtId="0" fontId="16" fillId="0" borderId="117" xfId="56" applyFont="1" applyFill="1" applyBorder="1" applyAlignment="1">
      <alignment horizontal="left" vertical="center"/>
      <protection/>
    </xf>
    <xf numFmtId="0" fontId="16" fillId="0" borderId="116" xfId="56" applyFont="1" applyFill="1" applyBorder="1" applyAlignment="1">
      <alignment horizontal="left" vertical="center"/>
      <protection/>
    </xf>
    <xf numFmtId="173" fontId="16" fillId="31" borderId="29" xfId="56" applyNumberFormat="1" applyFont="1" applyFill="1" applyBorder="1" applyAlignment="1">
      <alignment vertical="center"/>
      <protection/>
    </xf>
    <xf numFmtId="173" fontId="16" fillId="31" borderId="71" xfId="56" applyNumberFormat="1" applyFont="1" applyFill="1" applyBorder="1" applyAlignment="1">
      <alignment vertical="center"/>
      <protection/>
    </xf>
    <xf numFmtId="173" fontId="16" fillId="31" borderId="110" xfId="56" applyNumberFormat="1" applyFont="1" applyFill="1" applyBorder="1" applyAlignment="1">
      <alignment vertical="center"/>
      <protection/>
    </xf>
    <xf numFmtId="3" fontId="10" fillId="0" borderId="10" xfId="56" applyNumberFormat="1" applyFont="1" applyFill="1" applyBorder="1" applyAlignment="1">
      <alignment horizontal="center" vertical="center"/>
      <protection/>
    </xf>
    <xf numFmtId="0" fontId="4" fillId="0" borderId="36" xfId="0" applyFont="1" applyBorder="1" applyAlignment="1">
      <alignment horizontal="center" vertical="center" wrapText="1"/>
    </xf>
    <xf numFmtId="3" fontId="10" fillId="0" borderId="95" xfId="56" applyNumberFormat="1" applyFont="1" applyFill="1" applyBorder="1" applyAlignment="1">
      <alignment horizontal="center" vertical="center"/>
      <protection/>
    </xf>
    <xf numFmtId="3" fontId="4" fillId="29" borderId="28" xfId="58" applyNumberFormat="1" applyFont="1" applyFill="1" applyBorder="1" applyAlignment="1">
      <alignment horizontal="center" vertical="center" wrapText="1"/>
      <protection/>
    </xf>
    <xf numFmtId="3" fontId="24" fillId="29" borderId="28" xfId="56" applyNumberFormat="1" applyFont="1" applyFill="1" applyBorder="1" applyAlignment="1">
      <alignment horizontal="center" vertical="center" wrapText="1"/>
      <protection/>
    </xf>
    <xf numFmtId="3" fontId="7" fillId="31" borderId="28" xfId="58" applyNumberFormat="1" applyFont="1" applyFill="1" applyBorder="1" applyAlignment="1">
      <alignment horizontal="center" vertical="center" wrapText="1"/>
      <protection/>
    </xf>
    <xf numFmtId="3" fontId="23" fillId="31" borderId="28" xfId="56" applyNumberFormat="1" applyFont="1" applyFill="1" applyBorder="1" applyAlignment="1">
      <alignment horizontal="center" vertical="center" wrapText="1"/>
      <protection/>
    </xf>
    <xf numFmtId="0" fontId="4" fillId="0" borderId="35" xfId="56" applyFont="1" applyBorder="1" applyAlignment="1">
      <alignment horizontal="center" vertical="center" wrapText="1"/>
      <protection/>
    </xf>
    <xf numFmtId="0" fontId="4" fillId="0" borderId="69" xfId="56" applyFont="1" applyBorder="1" applyAlignment="1">
      <alignment horizontal="center" vertical="center" wrapText="1"/>
      <protection/>
    </xf>
    <xf numFmtId="0" fontId="4" fillId="0" borderId="111" xfId="56" applyFont="1" applyBorder="1" applyAlignment="1">
      <alignment horizontal="center" vertical="center" wrapText="1"/>
      <protection/>
    </xf>
    <xf numFmtId="3" fontId="10" fillId="0" borderId="100" xfId="56" applyNumberFormat="1" applyFont="1" applyFill="1" applyBorder="1" applyAlignment="1">
      <alignment horizontal="center" vertical="center"/>
      <protection/>
    </xf>
    <xf numFmtId="3" fontId="10" fillId="7" borderId="10" xfId="56" applyNumberFormat="1" applyFont="1" applyFill="1" applyBorder="1" applyAlignment="1">
      <alignment horizontal="center" vertical="center"/>
      <protection/>
    </xf>
    <xf numFmtId="3" fontId="5" fillId="7" borderId="10" xfId="58" applyNumberFormat="1" applyFont="1" applyFill="1" applyBorder="1" applyAlignment="1">
      <alignment horizontal="center" vertical="center" wrapText="1"/>
      <protection/>
    </xf>
    <xf numFmtId="3" fontId="19" fillId="7" borderId="10" xfId="56" applyNumberFormat="1" applyFont="1" applyFill="1" applyBorder="1" applyAlignment="1">
      <alignment horizontal="center" vertical="center" wrapText="1"/>
      <protection/>
    </xf>
    <xf numFmtId="3" fontId="5" fillId="0" borderId="10" xfId="58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3" fontId="10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07" xfId="56" applyFont="1" applyFill="1" applyBorder="1" applyAlignment="1">
      <alignment horizontal="center" vertical="center" wrapText="1"/>
      <protection/>
    </xf>
    <xf numFmtId="0" fontId="6" fillId="0" borderId="108" xfId="56" applyFont="1" applyFill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/>
      <protection/>
    </xf>
    <xf numFmtId="1" fontId="10" fillId="0" borderId="13" xfId="56" applyNumberFormat="1" applyFont="1" applyFill="1" applyBorder="1" applyAlignment="1">
      <alignment horizontal="center" vertical="center"/>
      <protection/>
    </xf>
    <xf numFmtId="1" fontId="10" fillId="0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Fill="1" applyBorder="1" applyAlignment="1">
      <alignment horizontal="center" vertical="center"/>
      <protection/>
    </xf>
    <xf numFmtId="0" fontId="10" fillId="0" borderId="13" xfId="56" applyFont="1" applyFill="1" applyBorder="1" applyAlignment="1" quotePrefix="1">
      <alignment horizontal="center" vertical="center"/>
      <protection/>
    </xf>
    <xf numFmtId="0" fontId="10" fillId="0" borderId="10" xfId="56" applyFont="1" applyFill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left" vertical="center"/>
      <protection/>
    </xf>
    <xf numFmtId="0" fontId="10" fillId="0" borderId="10" xfId="56" applyFont="1" applyFill="1" applyBorder="1" applyAlignment="1">
      <alignment horizontal="left" vertical="center" wrapText="1"/>
      <protection/>
    </xf>
    <xf numFmtId="0" fontId="10" fillId="0" borderId="95" xfId="56" applyFont="1" applyFill="1" applyBorder="1" applyAlignment="1">
      <alignment horizontal="left" vertical="center"/>
      <protection/>
    </xf>
    <xf numFmtId="0" fontId="6" fillId="0" borderId="13" xfId="56" applyFont="1" applyFill="1" applyBorder="1" applyAlignment="1" quotePrefix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29" borderId="28" xfId="56" applyFont="1" applyFill="1" applyBorder="1" applyAlignment="1">
      <alignment horizontal="left" vertical="center"/>
      <protection/>
    </xf>
    <xf numFmtId="0" fontId="10" fillId="0" borderId="100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10" fillId="0" borderId="10" xfId="56" applyFont="1" applyFill="1" applyBorder="1" applyAlignment="1" quotePrefix="1">
      <alignment horizontal="center" vertical="center"/>
      <protection/>
    </xf>
    <xf numFmtId="0" fontId="6" fillId="0" borderId="10" xfId="56" applyFont="1" applyFill="1" applyBorder="1" applyAlignment="1" quotePrefix="1">
      <alignment horizontal="center" vertical="center"/>
      <protection/>
    </xf>
    <xf numFmtId="0" fontId="99" fillId="0" borderId="10" xfId="56" applyFont="1" applyFill="1" applyBorder="1" applyAlignment="1">
      <alignment horizontal="left" vertical="center" wrapText="1"/>
      <protection/>
    </xf>
    <xf numFmtId="0" fontId="6" fillId="29" borderId="27" xfId="56" applyFont="1" applyFill="1" applyBorder="1" applyAlignment="1">
      <alignment horizontal="left" vertical="center"/>
      <protection/>
    </xf>
    <xf numFmtId="3" fontId="116" fillId="0" borderId="0" xfId="0" applyNumberFormat="1" applyFont="1" applyAlignment="1">
      <alignment/>
    </xf>
    <xf numFmtId="0" fontId="116" fillId="0" borderId="0" xfId="0" applyFont="1" applyAlignment="1">
      <alignment/>
    </xf>
    <xf numFmtId="0" fontId="16" fillId="0" borderId="37" xfId="56" applyFont="1" applyFill="1" applyBorder="1" applyAlignment="1" quotePrefix="1">
      <alignment horizontal="center" vertical="center"/>
      <protection/>
    </xf>
    <xf numFmtId="0" fontId="16" fillId="0" borderId="38" xfId="56" applyFont="1" applyFill="1" applyBorder="1" applyAlignment="1" quotePrefix="1">
      <alignment horizontal="center" vertical="center"/>
      <protection/>
    </xf>
    <xf numFmtId="0" fontId="7" fillId="0" borderId="38" xfId="56" applyFont="1" applyFill="1" applyBorder="1" applyAlignment="1">
      <alignment horizontal="left" vertical="center" wrapText="1"/>
      <protection/>
    </xf>
    <xf numFmtId="0" fontId="7" fillId="0" borderId="39" xfId="56" applyFont="1" applyFill="1" applyBorder="1" applyAlignment="1">
      <alignment horizontal="left" vertical="center" wrapText="1"/>
      <protection/>
    </xf>
    <xf numFmtId="0" fontId="16" fillId="31" borderId="27" xfId="56" applyFont="1" applyFill="1" applyBorder="1" applyAlignment="1">
      <alignment horizontal="left" vertical="center"/>
      <protection/>
    </xf>
    <xf numFmtId="0" fontId="16" fillId="31" borderId="28" xfId="56" applyFont="1" applyFill="1" applyBorder="1" applyAlignment="1">
      <alignment horizontal="left" vertical="center"/>
      <protection/>
    </xf>
    <xf numFmtId="0" fontId="4" fillId="0" borderId="10" xfId="56" applyFont="1" applyBorder="1" applyAlignment="1">
      <alignment horizontal="center" vertical="center"/>
      <protection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10" fillId="0" borderId="95" xfId="56" applyNumberFormat="1" applyFont="1" applyFill="1" applyBorder="1" applyAlignment="1">
      <alignment horizontal="right" vertical="center"/>
      <protection/>
    </xf>
    <xf numFmtId="3" fontId="4" fillId="29" borderId="10" xfId="58" applyNumberFormat="1" applyFont="1" applyFill="1" applyBorder="1" applyAlignment="1">
      <alignment horizontal="center" vertical="center" wrapText="1"/>
      <protection/>
    </xf>
    <xf numFmtId="3" fontId="24" fillId="29" borderId="10" xfId="56" applyNumberFormat="1" applyFont="1" applyFill="1" applyBorder="1" applyAlignment="1">
      <alignment horizontal="center" vertical="center" wrapText="1"/>
      <protection/>
    </xf>
    <xf numFmtId="3" fontId="5" fillId="0" borderId="10" xfId="58" applyNumberFormat="1" applyFont="1" applyFill="1" applyBorder="1" applyAlignment="1">
      <alignment horizontal="right" vertical="center" wrapText="1"/>
      <protection/>
    </xf>
    <xf numFmtId="3" fontId="19" fillId="0" borderId="10" xfId="56" applyNumberFormat="1" applyFont="1" applyFill="1" applyBorder="1" applyAlignment="1">
      <alignment horizontal="right" vertical="center" wrapText="1"/>
      <protection/>
    </xf>
    <xf numFmtId="3" fontId="10" fillId="0" borderId="35" xfId="56" applyNumberFormat="1" applyFont="1" applyFill="1" applyBorder="1" applyAlignment="1">
      <alignment horizontal="center" vertical="center"/>
      <protection/>
    </xf>
    <xf numFmtId="3" fontId="10" fillId="0" borderId="69" xfId="56" applyNumberFormat="1" applyFont="1" applyFill="1" applyBorder="1" applyAlignment="1">
      <alignment horizontal="center" vertical="center"/>
      <protection/>
    </xf>
    <xf numFmtId="3" fontId="10" fillId="0" borderId="111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0" fontId="10" fillId="0" borderId="95" xfId="56" applyFont="1" applyFill="1" applyBorder="1" applyAlignment="1">
      <alignment horizontal="left" vertical="center" wrapText="1"/>
      <protection/>
    </xf>
    <xf numFmtId="0" fontId="7" fillId="0" borderId="38" xfId="56" applyFont="1" applyFill="1" applyBorder="1" applyAlignment="1">
      <alignment horizontal="left" vertical="center"/>
      <protection/>
    </xf>
    <xf numFmtId="0" fontId="16" fillId="31" borderId="28" xfId="56" applyFont="1" applyFill="1" applyBorder="1" applyAlignment="1">
      <alignment horizontal="left" vertical="center" wrapText="1"/>
      <protection/>
    </xf>
    <xf numFmtId="0" fontId="22" fillId="0" borderId="11" xfId="56" applyFont="1" applyBorder="1" applyAlignment="1">
      <alignment horizontal="center"/>
      <protection/>
    </xf>
    <xf numFmtId="0" fontId="22" fillId="0" borderId="0" xfId="56" applyFont="1" applyBorder="1" applyAlignment="1">
      <alignment horizontal="center"/>
      <protection/>
    </xf>
    <xf numFmtId="0" fontId="22" fillId="0" borderId="17" xfId="56" applyFont="1" applyBorder="1" applyAlignment="1">
      <alignment horizontal="center"/>
      <protection/>
    </xf>
    <xf numFmtId="3" fontId="4" fillId="7" borderId="10" xfId="58" applyNumberFormat="1" applyFont="1" applyFill="1" applyBorder="1" applyAlignment="1">
      <alignment horizontal="center" vertical="center" wrapText="1"/>
      <protection/>
    </xf>
    <xf numFmtId="3" fontId="24" fillId="7" borderId="10" xfId="56" applyNumberFormat="1" applyFont="1" applyFill="1" applyBorder="1" applyAlignment="1">
      <alignment horizontal="center" vertical="center" wrapText="1"/>
      <protection/>
    </xf>
    <xf numFmtId="0" fontId="16" fillId="0" borderId="38" xfId="56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/>
    </xf>
    <xf numFmtId="0" fontId="11" fillId="0" borderId="112" xfId="0" applyFont="1" applyBorder="1" applyAlignment="1">
      <alignment horizontal="center"/>
    </xf>
    <xf numFmtId="0" fontId="11" fillId="0" borderId="113" xfId="0" applyFont="1" applyBorder="1" applyAlignment="1">
      <alignment horizontal="center"/>
    </xf>
    <xf numFmtId="0" fontId="11" fillId="0" borderId="11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17" fillId="0" borderId="118" xfId="0" applyFont="1" applyBorder="1" applyAlignment="1">
      <alignment horizontal="right" vertical="center"/>
    </xf>
    <xf numFmtId="0" fontId="117" fillId="0" borderId="119" xfId="0" applyFont="1" applyBorder="1" applyAlignment="1">
      <alignment horizontal="right" vertical="center"/>
    </xf>
    <xf numFmtId="0" fontId="98" fillId="0" borderId="120" xfId="0" applyFont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98" fillId="0" borderId="121" xfId="0" applyFont="1" applyBorder="1" applyAlignment="1">
      <alignment horizontal="center" vertical="center"/>
    </xf>
    <xf numFmtId="0" fontId="98" fillId="0" borderId="118" xfId="0" applyFont="1" applyBorder="1" applyAlignment="1">
      <alignment horizontal="center" vertical="center"/>
    </xf>
    <xf numFmtId="0" fontId="98" fillId="0" borderId="122" xfId="0" applyFont="1" applyBorder="1" applyAlignment="1">
      <alignment horizontal="center" vertical="center"/>
    </xf>
    <xf numFmtId="0" fontId="98" fillId="0" borderId="119" xfId="0" applyFont="1" applyBorder="1" applyAlignment="1">
      <alignment horizontal="center" vertical="center"/>
    </xf>
    <xf numFmtId="0" fontId="0" fillId="0" borderId="0" xfId="0" applyAlignment="1">
      <alignment/>
    </xf>
    <xf numFmtId="0" fontId="118" fillId="0" borderId="112" xfId="0" applyFont="1" applyBorder="1" applyAlignment="1">
      <alignment horizontal="center" vertical="center"/>
    </xf>
    <xf numFmtId="0" fontId="118" fillId="0" borderId="113" xfId="0" applyFont="1" applyBorder="1" applyAlignment="1">
      <alignment horizontal="center" vertical="center"/>
    </xf>
    <xf numFmtId="0" fontId="118" fillId="0" borderId="114" xfId="0" applyFont="1" applyBorder="1" applyAlignment="1">
      <alignment horizontal="center" vertical="center"/>
    </xf>
    <xf numFmtId="0" fontId="92" fillId="0" borderId="123" xfId="0" applyFont="1" applyBorder="1" applyAlignment="1">
      <alignment horizontal="center" vertical="center"/>
    </xf>
    <xf numFmtId="0" fontId="92" fillId="0" borderId="59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119" fillId="0" borderId="18" xfId="0" applyFont="1" applyBorder="1" applyAlignment="1">
      <alignment horizontal="right" vertical="center"/>
    </xf>
    <xf numFmtId="0" fontId="119" fillId="0" borderId="118" xfId="0" applyFont="1" applyBorder="1" applyAlignment="1">
      <alignment horizontal="right" vertical="center"/>
    </xf>
    <xf numFmtId="0" fontId="119" fillId="0" borderId="119" xfId="0" applyFont="1" applyBorder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20" fillId="0" borderId="124" xfId="0" applyFont="1" applyFill="1" applyBorder="1" applyAlignment="1">
      <alignment horizontal="center" vertical="top"/>
    </xf>
    <xf numFmtId="0" fontId="20" fillId="0" borderId="125" xfId="0" applyFont="1" applyFill="1" applyBorder="1" applyAlignment="1">
      <alignment horizontal="center" vertical="top"/>
    </xf>
    <xf numFmtId="0" fontId="20" fillId="0" borderId="126" xfId="0" applyFont="1" applyFill="1" applyBorder="1" applyAlignment="1">
      <alignment horizontal="center" vertical="top"/>
    </xf>
    <xf numFmtId="174" fontId="16" fillId="0" borderId="85" xfId="0" applyNumberFormat="1" applyFont="1" applyFill="1" applyBorder="1" applyAlignment="1">
      <alignment horizontal="center" vertical="center"/>
    </xf>
    <xf numFmtId="174" fontId="16" fillId="0" borderId="69" xfId="0" applyNumberFormat="1" applyFont="1" applyFill="1" applyBorder="1" applyAlignment="1">
      <alignment horizontal="center" vertical="center"/>
    </xf>
    <xf numFmtId="174" fontId="16" fillId="0" borderId="127" xfId="0" applyNumberFormat="1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right"/>
    </xf>
    <xf numFmtId="0" fontId="6" fillId="0" borderId="68" xfId="0" applyFont="1" applyFill="1" applyBorder="1" applyAlignment="1">
      <alignment horizontal="right"/>
    </xf>
    <xf numFmtId="0" fontId="6" fillId="0" borderId="88" xfId="0" applyFont="1" applyFill="1" applyBorder="1" applyAlignment="1">
      <alignment horizontal="right"/>
    </xf>
    <xf numFmtId="0" fontId="3" fillId="30" borderId="13" xfId="0" applyFont="1" applyFill="1" applyBorder="1" applyAlignment="1">
      <alignment horizontal="center" vertical="center"/>
    </xf>
    <xf numFmtId="0" fontId="3" fillId="30" borderId="95" xfId="0" applyFont="1" applyFill="1" applyBorder="1" applyAlignment="1">
      <alignment horizontal="center" vertical="center"/>
    </xf>
    <xf numFmtId="0" fontId="3" fillId="30" borderId="100" xfId="0" applyFont="1" applyFill="1" applyBorder="1" applyAlignment="1">
      <alignment horizontal="center" vertical="center"/>
    </xf>
    <xf numFmtId="0" fontId="3" fillId="30" borderId="36" xfId="0" applyFont="1" applyFill="1" applyBorder="1" applyAlignment="1">
      <alignment horizontal="center" vertical="center" wrapText="1"/>
    </xf>
    <xf numFmtId="0" fontId="108" fillId="31" borderId="84" xfId="0" applyFont="1" applyFill="1" applyBorder="1" applyAlignment="1">
      <alignment horizontal="right" vertical="center"/>
    </xf>
    <xf numFmtId="0" fontId="108" fillId="31" borderId="71" xfId="0" applyFont="1" applyFill="1" applyBorder="1" applyAlignment="1">
      <alignment horizontal="right" vertical="center"/>
    </xf>
    <xf numFmtId="0" fontId="108" fillId="31" borderId="110" xfId="0" applyFont="1" applyFill="1" applyBorder="1" applyAlignment="1">
      <alignment horizontal="right" vertical="center"/>
    </xf>
    <xf numFmtId="174" fontId="34" fillId="0" borderId="112" xfId="0" applyNumberFormat="1" applyFont="1" applyFill="1" applyBorder="1" applyAlignment="1">
      <alignment horizontal="center" vertical="center"/>
    </xf>
    <xf numFmtId="174" fontId="34" fillId="0" borderId="113" xfId="0" applyNumberFormat="1" applyFont="1" applyFill="1" applyBorder="1" applyAlignment="1">
      <alignment horizontal="center" vertical="center"/>
    </xf>
    <xf numFmtId="174" fontId="34" fillId="0" borderId="114" xfId="0" applyNumberFormat="1" applyFont="1" applyFill="1" applyBorder="1" applyAlignment="1">
      <alignment horizontal="center" vertical="center"/>
    </xf>
    <xf numFmtId="174" fontId="20" fillId="0" borderId="124" xfId="0" applyNumberFormat="1" applyFont="1" applyFill="1" applyBorder="1" applyAlignment="1">
      <alignment horizontal="center" vertical="center"/>
    </xf>
    <xf numFmtId="0" fontId="8" fillId="0" borderId="125" xfId="0" applyFont="1" applyBorder="1" applyAlignment="1">
      <alignment/>
    </xf>
    <xf numFmtId="0" fontId="8" fillId="0" borderId="126" xfId="0" applyFont="1" applyBorder="1" applyAlignment="1">
      <alignment/>
    </xf>
    <xf numFmtId="0" fontId="26" fillId="0" borderId="11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107" fillId="32" borderId="84" xfId="0" applyFont="1" applyFill="1" applyBorder="1" applyAlignment="1">
      <alignment horizontal="right"/>
    </xf>
    <xf numFmtId="0" fontId="107" fillId="32" borderId="71" xfId="0" applyFont="1" applyFill="1" applyBorder="1" applyAlignment="1">
      <alignment horizontal="right"/>
    </xf>
    <xf numFmtId="0" fontId="107" fillId="32" borderId="50" xfId="0" applyFont="1" applyFill="1" applyBorder="1" applyAlignment="1">
      <alignment horizontal="right"/>
    </xf>
    <xf numFmtId="174" fontId="20" fillId="0" borderId="106" xfId="0" applyNumberFormat="1" applyFont="1" applyFill="1" applyBorder="1" applyAlignment="1">
      <alignment horizontal="center" vertical="center"/>
    </xf>
    <xf numFmtId="174" fontId="20" fillId="0" borderId="70" xfId="0" applyNumberFormat="1" applyFont="1" applyFill="1" applyBorder="1" applyAlignment="1">
      <alignment horizontal="center" vertical="center"/>
    </xf>
    <xf numFmtId="174" fontId="20" fillId="0" borderId="128" xfId="0" applyNumberFormat="1" applyFont="1" applyFill="1" applyBorder="1" applyAlignment="1">
      <alignment horizontal="center" vertical="center"/>
    </xf>
    <xf numFmtId="10" fontId="7" fillId="30" borderId="52" xfId="0" applyNumberFormat="1" applyFont="1" applyFill="1" applyBorder="1" applyAlignment="1">
      <alignment horizontal="center" vertical="center"/>
    </xf>
    <xf numFmtId="10" fontId="7" fillId="30" borderId="66" xfId="0" applyNumberFormat="1" applyFont="1" applyFill="1" applyBorder="1" applyAlignment="1">
      <alignment horizontal="center" vertical="center"/>
    </xf>
    <xf numFmtId="10" fontId="9" fillId="30" borderId="52" xfId="0" applyNumberFormat="1" applyFont="1" applyFill="1" applyBorder="1" applyAlignment="1">
      <alignment horizontal="center" vertical="center"/>
    </xf>
    <xf numFmtId="10" fontId="9" fillId="30" borderId="66" xfId="0" applyNumberFormat="1" applyFont="1" applyFill="1" applyBorder="1" applyAlignment="1">
      <alignment horizontal="center" vertical="center"/>
    </xf>
    <xf numFmtId="10" fontId="9" fillId="30" borderId="54" xfId="0" applyNumberFormat="1" applyFont="1" applyFill="1" applyBorder="1" applyAlignment="1">
      <alignment horizontal="center" vertical="center"/>
    </xf>
    <xf numFmtId="10" fontId="9" fillId="30" borderId="41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174" fontId="16" fillId="0" borderId="112" xfId="0" applyNumberFormat="1" applyFont="1" applyFill="1" applyBorder="1" applyAlignment="1">
      <alignment horizontal="center" vertical="center"/>
    </xf>
    <xf numFmtId="174" fontId="16" fillId="0" borderId="113" xfId="0" applyNumberFormat="1" applyFont="1" applyFill="1" applyBorder="1" applyAlignment="1">
      <alignment horizontal="center" vertical="center"/>
    </xf>
    <xf numFmtId="174" fontId="16" fillId="0" borderId="114" xfId="0" applyNumberFormat="1" applyFont="1" applyFill="1" applyBorder="1" applyAlignment="1">
      <alignment horizontal="center" vertical="center"/>
    </xf>
    <xf numFmtId="174" fontId="35" fillId="0" borderId="86" xfId="0" applyNumberFormat="1" applyFont="1" applyFill="1" applyBorder="1" applyAlignment="1">
      <alignment horizontal="center" vertical="center"/>
    </xf>
    <xf numFmtId="0" fontId="21" fillId="0" borderId="68" xfId="0" applyFont="1" applyBorder="1" applyAlignment="1">
      <alignment/>
    </xf>
    <xf numFmtId="0" fontId="21" fillId="0" borderId="88" xfId="0" applyFont="1" applyBorder="1" applyAlignment="1">
      <alignment/>
    </xf>
    <xf numFmtId="0" fontId="6" fillId="0" borderId="106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128" xfId="0" applyFont="1" applyFill="1" applyBorder="1" applyAlignment="1">
      <alignment horizontal="center"/>
    </xf>
    <xf numFmtId="10" fontId="4" fillId="30" borderId="52" xfId="0" applyNumberFormat="1" applyFont="1" applyFill="1" applyBorder="1" applyAlignment="1">
      <alignment horizontal="center" vertical="center"/>
    </xf>
    <xf numFmtId="10" fontId="4" fillId="30" borderId="66" xfId="0" applyNumberFormat="1" applyFont="1" applyFill="1" applyBorder="1" applyAlignment="1">
      <alignment horizontal="center" vertical="center"/>
    </xf>
    <xf numFmtId="10" fontId="3" fillId="30" borderId="52" xfId="0" applyNumberFormat="1" applyFont="1" applyFill="1" applyBorder="1" applyAlignment="1">
      <alignment horizontal="center" vertical="center"/>
    </xf>
    <xf numFmtId="10" fontId="3" fillId="30" borderId="66" xfId="0" applyNumberFormat="1" applyFont="1" applyFill="1" applyBorder="1" applyAlignment="1">
      <alignment horizontal="center" vertical="center"/>
    </xf>
    <xf numFmtId="14" fontId="9" fillId="7" borderId="52" xfId="0" applyNumberFormat="1" applyFont="1" applyFill="1" applyBorder="1" applyAlignment="1">
      <alignment horizontal="center" vertical="center"/>
    </xf>
    <xf numFmtId="14" fontId="9" fillId="7" borderId="66" xfId="0" applyNumberFormat="1" applyFont="1" applyFill="1" applyBorder="1" applyAlignment="1">
      <alignment horizontal="center" vertical="center"/>
    </xf>
    <xf numFmtId="14" fontId="9" fillId="29" borderId="52" xfId="0" applyNumberFormat="1" applyFont="1" applyFill="1" applyBorder="1" applyAlignment="1">
      <alignment horizontal="center" vertical="center"/>
    </xf>
    <xf numFmtId="14" fontId="9" fillId="29" borderId="6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3" fillId="0" borderId="84" xfId="0" applyFont="1" applyBorder="1" applyAlignment="1">
      <alignment horizontal="right"/>
    </xf>
    <xf numFmtId="0" fontId="3" fillId="0" borderId="71" xfId="0" applyFont="1" applyBorder="1" applyAlignment="1">
      <alignment horizontal="right"/>
    </xf>
    <xf numFmtId="0" fontId="103" fillId="31" borderId="31" xfId="0" applyFont="1" applyFill="1" applyBorder="1" applyAlignment="1">
      <alignment/>
    </xf>
    <xf numFmtId="0" fontId="103" fillId="31" borderId="33" xfId="0" applyFont="1" applyFill="1" applyBorder="1" applyAlignment="1">
      <alignment/>
    </xf>
    <xf numFmtId="0" fontId="4" fillId="0" borderId="129" xfId="0" applyFont="1" applyBorder="1" applyAlignment="1">
      <alignment horizontal="center"/>
    </xf>
    <xf numFmtId="0" fontId="4" fillId="0" borderId="130" xfId="0" applyFont="1" applyBorder="1" applyAlignment="1">
      <alignment horizontal="center"/>
    </xf>
    <xf numFmtId="0" fontId="4" fillId="0" borderId="131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15" xfId="0" applyFont="1" applyBorder="1" applyAlignment="1">
      <alignment horizontal="right"/>
    </xf>
    <xf numFmtId="0" fontId="28" fillId="0" borderId="16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8" fillId="0" borderId="112" xfId="0" applyFont="1" applyBorder="1" applyAlignment="1">
      <alignment horizontal="center"/>
    </xf>
    <xf numFmtId="0" fontId="8" fillId="0" borderId="113" xfId="0" applyFont="1" applyBorder="1" applyAlignment="1">
      <alignment horizontal="center"/>
    </xf>
    <xf numFmtId="0" fontId="8" fillId="0" borderId="114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0" fillId="0" borderId="11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0" fontId="38" fillId="0" borderId="16" xfId="0" applyFont="1" applyBorder="1" applyAlignment="1">
      <alignment/>
    </xf>
    <xf numFmtId="182" fontId="11" fillId="0" borderId="112" xfId="60" applyNumberFormat="1" applyFont="1" applyFill="1" applyBorder="1" applyAlignment="1" applyProtection="1">
      <alignment horizontal="center" vertical="center" wrapText="1"/>
      <protection/>
    </xf>
    <xf numFmtId="182" fontId="11" fillId="0" borderId="113" xfId="60" applyNumberFormat="1" applyFont="1" applyFill="1" applyBorder="1" applyAlignment="1" applyProtection="1">
      <alignment horizontal="center" vertical="center" wrapText="1"/>
      <protection/>
    </xf>
    <xf numFmtId="182" fontId="11" fillId="0" borderId="114" xfId="60" applyNumberFormat="1" applyFont="1" applyFill="1" applyBorder="1" applyAlignment="1" applyProtection="1">
      <alignment horizontal="center" vertical="center" wrapText="1"/>
      <protection/>
    </xf>
    <xf numFmtId="182" fontId="27" fillId="0" borderId="11" xfId="60" applyNumberFormat="1" applyFont="1" applyFill="1" applyBorder="1" applyAlignment="1" applyProtection="1">
      <alignment horizontal="center" vertical="center" wrapText="1"/>
      <protection/>
    </xf>
    <xf numFmtId="182" fontId="27" fillId="0" borderId="0" xfId="60" applyNumberFormat="1" applyFont="1" applyFill="1" applyBorder="1" applyAlignment="1" applyProtection="1">
      <alignment horizontal="center" vertical="center" wrapText="1"/>
      <protection/>
    </xf>
    <xf numFmtId="182" fontId="27" fillId="0" borderId="17" xfId="60" applyNumberFormat="1" applyFont="1" applyFill="1" applyBorder="1" applyAlignment="1" applyProtection="1">
      <alignment horizontal="center" vertical="center" wrapText="1"/>
      <protection/>
    </xf>
    <xf numFmtId="182" fontId="40" fillId="0" borderId="11" xfId="0" applyNumberFormat="1" applyFont="1" applyFill="1" applyBorder="1" applyAlignment="1" applyProtection="1">
      <alignment horizontal="right" vertical="center"/>
      <protection locked="0"/>
    </xf>
    <xf numFmtId="182" fontId="40" fillId="0" borderId="0" xfId="0" applyNumberFormat="1" applyFont="1" applyFill="1" applyBorder="1" applyAlignment="1" applyProtection="1">
      <alignment horizontal="right" vertical="center"/>
      <protection locked="0"/>
    </xf>
    <xf numFmtId="182" fontId="40" fillId="0" borderId="17" xfId="0" applyNumberFormat="1" applyFont="1" applyFill="1" applyBorder="1" applyAlignment="1" applyProtection="1">
      <alignment horizontal="right" vertical="center"/>
      <protection locked="0"/>
    </xf>
    <xf numFmtId="182" fontId="41" fillId="0" borderId="132" xfId="0" applyNumberFormat="1" applyFont="1" applyFill="1" applyBorder="1" applyAlignment="1" applyProtection="1">
      <alignment horizontal="center" vertical="center" wrapText="1"/>
      <protection/>
    </xf>
    <xf numFmtId="182" fontId="41" fillId="0" borderId="76" xfId="0" applyNumberFormat="1" applyFont="1" applyFill="1" applyBorder="1" applyAlignment="1" applyProtection="1">
      <alignment horizontal="center" vertical="center" wrapText="1"/>
      <protection/>
    </xf>
    <xf numFmtId="182" fontId="42" fillId="0" borderId="82" xfId="0" applyNumberFormat="1" applyFont="1" applyFill="1" applyBorder="1" applyAlignment="1" applyProtection="1">
      <alignment horizontal="center" vertical="center" wrapText="1"/>
      <protection/>
    </xf>
    <xf numFmtId="182" fontId="42" fillId="0" borderId="133" xfId="0" applyNumberFormat="1" applyFont="1" applyFill="1" applyBorder="1" applyAlignment="1" applyProtection="1">
      <alignment horizontal="center" vertical="center" wrapText="1"/>
      <protection/>
    </xf>
    <xf numFmtId="182" fontId="42" fillId="0" borderId="84" xfId="0" applyNumberFormat="1" applyFont="1" applyFill="1" applyBorder="1" applyAlignment="1" applyProtection="1">
      <alignment horizontal="center" vertical="center"/>
      <protection/>
    </xf>
    <xf numFmtId="182" fontId="42" fillId="0" borderId="71" xfId="0" applyNumberFormat="1" applyFont="1" applyFill="1" applyBorder="1" applyAlignment="1" applyProtection="1">
      <alignment horizontal="center" vertical="center"/>
      <protection/>
    </xf>
    <xf numFmtId="182" fontId="42" fillId="0" borderId="50" xfId="0" applyNumberFormat="1" applyFont="1" applyFill="1" applyBorder="1" applyAlignment="1" applyProtection="1">
      <alignment horizontal="center" vertical="center"/>
      <protection/>
    </xf>
    <xf numFmtId="182" fontId="41" fillId="7" borderId="134" xfId="0" applyNumberFormat="1" applyFont="1" applyFill="1" applyBorder="1" applyAlignment="1" applyProtection="1">
      <alignment horizontal="center" vertical="center" wrapText="1"/>
      <protection/>
    </xf>
    <xf numFmtId="182" fontId="41" fillId="7" borderId="20" xfId="0" applyNumberFormat="1" applyFont="1" applyFill="1" applyBorder="1" applyAlignment="1" applyProtection="1">
      <alignment horizontal="center" vertical="center" wrapText="1"/>
      <protection/>
    </xf>
    <xf numFmtId="182" fontId="41" fillId="29" borderId="134" xfId="0" applyNumberFormat="1" applyFont="1" applyFill="1" applyBorder="1" applyAlignment="1" applyProtection="1">
      <alignment horizontal="center" vertical="center" wrapText="1"/>
      <protection/>
    </xf>
    <xf numFmtId="182" fontId="41" fillId="29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right"/>
      <protection/>
    </xf>
    <xf numFmtId="0" fontId="28" fillId="0" borderId="16" xfId="0" applyFont="1" applyFill="1" applyBorder="1" applyAlignment="1" applyProtection="1">
      <alignment horizontal="right"/>
      <protection/>
    </xf>
    <xf numFmtId="0" fontId="28" fillId="0" borderId="14" xfId="0" applyFont="1" applyFill="1" applyBorder="1" applyAlignment="1" applyProtection="1">
      <alignment horizontal="right"/>
      <protection/>
    </xf>
    <xf numFmtId="0" fontId="4" fillId="0" borderId="99" xfId="60" applyFont="1" applyFill="1" applyBorder="1" applyAlignment="1">
      <alignment horizontal="center" vertical="center" wrapText="1"/>
      <protection/>
    </xf>
    <xf numFmtId="0" fontId="4" fillId="0" borderId="104" xfId="60" applyFont="1" applyFill="1" applyBorder="1" applyAlignment="1">
      <alignment horizontal="center" vertical="center" wrapText="1"/>
      <protection/>
    </xf>
    <xf numFmtId="0" fontId="4" fillId="0" borderId="100" xfId="60" applyFont="1" applyFill="1" applyBorder="1" applyAlignment="1">
      <alignment horizontal="center" vertical="center" wrapText="1"/>
      <protection/>
    </xf>
    <xf numFmtId="0" fontId="4" fillId="0" borderId="95" xfId="60" applyFont="1" applyFill="1" applyBorder="1" applyAlignment="1">
      <alignment horizontal="center" vertical="center" wrapText="1"/>
      <protection/>
    </xf>
    <xf numFmtId="0" fontId="4" fillId="0" borderId="101" xfId="60" applyFont="1" applyFill="1" applyBorder="1" applyAlignment="1">
      <alignment horizontal="center" vertical="center" wrapText="1"/>
      <protection/>
    </xf>
    <xf numFmtId="0" fontId="4" fillId="0" borderId="135" xfId="60" applyFont="1" applyFill="1" applyBorder="1" applyAlignment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12dmelléklet" xfId="58"/>
    <cellStyle name="Normál_3.sz. mellékelt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6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17.75390625" style="0" customWidth="1"/>
    <col min="2" max="2" width="116.125" style="0" customWidth="1"/>
  </cols>
  <sheetData>
    <row r="1" spans="1:2" ht="18">
      <c r="A1" s="296" t="s">
        <v>15</v>
      </c>
      <c r="B1" s="297"/>
    </row>
    <row r="2" spans="1:2" ht="15.75">
      <c r="A2" s="180" t="s">
        <v>16</v>
      </c>
      <c r="B2" s="180" t="s">
        <v>685</v>
      </c>
    </row>
    <row r="3" spans="1:2" ht="15.75">
      <c r="A3" s="180"/>
      <c r="B3" s="180" t="s">
        <v>728</v>
      </c>
    </row>
    <row r="4" spans="1:2" ht="16.5" customHeight="1">
      <c r="A4" s="181">
        <v>1</v>
      </c>
      <c r="B4" s="182" t="s">
        <v>249</v>
      </c>
    </row>
    <row r="5" spans="1:2" ht="16.5" customHeight="1">
      <c r="A5" s="181">
        <v>2</v>
      </c>
      <c r="B5" s="182" t="s">
        <v>378</v>
      </c>
    </row>
    <row r="6" spans="1:2" ht="16.5" customHeight="1">
      <c r="A6" s="181">
        <v>3</v>
      </c>
      <c r="B6" s="182" t="s">
        <v>431</v>
      </c>
    </row>
    <row r="7" spans="1:2" ht="16.5" customHeight="1">
      <c r="A7" s="181">
        <v>4</v>
      </c>
      <c r="B7" s="182" t="s">
        <v>491</v>
      </c>
    </row>
    <row r="8" spans="1:2" ht="15.75">
      <c r="A8" s="181">
        <v>5</v>
      </c>
      <c r="B8" s="182" t="s">
        <v>693</v>
      </c>
    </row>
    <row r="9" spans="1:2" ht="15.75">
      <c r="A9" s="181">
        <v>6</v>
      </c>
      <c r="B9" s="182" t="s">
        <v>694</v>
      </c>
    </row>
    <row r="10" spans="1:2" ht="15.75">
      <c r="A10" s="181">
        <v>7</v>
      </c>
      <c r="B10" s="182" t="s">
        <v>679</v>
      </c>
    </row>
    <row r="11" spans="1:2" ht="15.75">
      <c r="A11" s="181">
        <v>8</v>
      </c>
      <c r="B11" s="182" t="s">
        <v>581</v>
      </c>
    </row>
    <row r="12" spans="1:2" ht="15.75">
      <c r="A12" s="181">
        <v>9</v>
      </c>
      <c r="B12" s="182" t="s">
        <v>583</v>
      </c>
    </row>
    <row r="13" spans="1:2" ht="15.75">
      <c r="A13" s="181">
        <v>10</v>
      </c>
      <c r="B13" s="182" t="s">
        <v>692</v>
      </c>
    </row>
    <row r="14" spans="1:2" ht="15.75">
      <c r="A14" s="181">
        <v>11</v>
      </c>
      <c r="B14" s="182" t="s">
        <v>691</v>
      </c>
    </row>
    <row r="15" spans="1:2" ht="15.75">
      <c r="A15" s="225">
        <v>12</v>
      </c>
      <c r="B15" s="226" t="s">
        <v>695</v>
      </c>
    </row>
    <row r="16" spans="1:2" ht="15.75">
      <c r="A16" s="225">
        <v>13</v>
      </c>
      <c r="B16" s="290" t="s">
        <v>725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F15"/>
  <sheetViews>
    <sheetView view="pageBreakPreview" zoomScaleSheetLayoutView="100" zoomScalePageLayoutView="0" workbookViewId="0" topLeftCell="A1">
      <selection activeCell="E26" sqref="E26"/>
    </sheetView>
  </sheetViews>
  <sheetFormatPr defaultColWidth="9.00390625" defaultRowHeight="12.75"/>
  <cols>
    <col min="2" max="2" width="37.00390625" style="0" customWidth="1"/>
    <col min="3" max="3" width="21.875" style="0" customWidth="1"/>
    <col min="4" max="4" width="16.375" style="0" customWidth="1"/>
    <col min="5" max="5" width="28.75390625" style="0" customWidth="1"/>
    <col min="6" max="6" width="30.375" style="0" customWidth="1"/>
  </cols>
  <sheetData>
    <row r="1" spans="1:6" ht="13.5" thickBot="1">
      <c r="A1" s="579" t="s">
        <v>740</v>
      </c>
      <c r="B1" s="579"/>
      <c r="C1" s="579"/>
      <c r="D1" s="579"/>
      <c r="E1" s="579"/>
      <c r="F1" s="579"/>
    </row>
    <row r="2" spans="2:6" ht="16.5" thickTop="1">
      <c r="B2" s="580" t="s">
        <v>582</v>
      </c>
      <c r="C2" s="581"/>
      <c r="D2" s="581"/>
      <c r="E2" s="581"/>
      <c r="F2" s="582"/>
    </row>
    <row r="3" spans="2:6" ht="18">
      <c r="B3" s="583" t="s">
        <v>657</v>
      </c>
      <c r="C3" s="584"/>
      <c r="D3" s="584"/>
      <c r="E3" s="584"/>
      <c r="F3" s="585"/>
    </row>
    <row r="4" spans="2:6" ht="13.5" thickBot="1">
      <c r="B4" s="586" t="s">
        <v>689</v>
      </c>
      <c r="C4" s="587"/>
      <c r="D4" s="587"/>
      <c r="E4" s="587"/>
      <c r="F4" s="588"/>
    </row>
    <row r="5" spans="2:6" ht="13.5" thickTop="1">
      <c r="B5" s="589" t="s">
        <v>0</v>
      </c>
      <c r="C5" s="591" t="s">
        <v>1</v>
      </c>
      <c r="D5" s="591" t="s">
        <v>2</v>
      </c>
      <c r="E5" s="593">
        <v>44562</v>
      </c>
      <c r="F5" s="595">
        <v>44926</v>
      </c>
    </row>
    <row r="6" spans="2:6" ht="13.5" thickBot="1">
      <c r="B6" s="590"/>
      <c r="C6" s="592"/>
      <c r="D6" s="592"/>
      <c r="E6" s="594"/>
      <c r="F6" s="596"/>
    </row>
    <row r="7" spans="2:6" ht="13.5" thickTop="1">
      <c r="B7" s="576" t="s">
        <v>4</v>
      </c>
      <c r="C7" s="33"/>
      <c r="D7" s="33"/>
      <c r="E7" s="155">
        <v>2</v>
      </c>
      <c r="F7" s="156">
        <v>2</v>
      </c>
    </row>
    <row r="8" spans="2:6" ht="12.75">
      <c r="B8" s="577"/>
      <c r="C8" s="1" t="s">
        <v>5</v>
      </c>
      <c r="D8" s="1" t="s">
        <v>6</v>
      </c>
      <c r="E8" s="128">
        <v>1</v>
      </c>
      <c r="F8" s="129">
        <v>1</v>
      </c>
    </row>
    <row r="9" spans="2:6" ht="13.5" thickBot="1">
      <c r="B9" s="578"/>
      <c r="C9" s="157" t="s">
        <v>658</v>
      </c>
      <c r="D9" s="39" t="s">
        <v>6</v>
      </c>
      <c r="E9" s="158">
        <v>1</v>
      </c>
      <c r="F9" s="159">
        <v>1</v>
      </c>
    </row>
    <row r="10" spans="2:6" ht="14.25" thickBot="1" thickTop="1">
      <c r="B10" s="597"/>
      <c r="C10" s="598"/>
      <c r="D10" s="598"/>
      <c r="E10" s="598"/>
      <c r="F10" s="599"/>
    </row>
    <row r="11" spans="2:6" ht="13.5" thickTop="1">
      <c r="B11" s="576" t="s">
        <v>7</v>
      </c>
      <c r="C11" s="33"/>
      <c r="D11" s="33"/>
      <c r="E11" s="155">
        <v>3</v>
      </c>
      <c r="F11" s="156">
        <v>3</v>
      </c>
    </row>
    <row r="12" spans="2:6" ht="12.75">
      <c r="B12" s="577"/>
      <c r="C12" s="1" t="s">
        <v>8</v>
      </c>
      <c r="D12" s="1" t="s">
        <v>9</v>
      </c>
      <c r="E12" s="128">
        <v>0.125</v>
      </c>
      <c r="F12" s="129">
        <v>0.125</v>
      </c>
    </row>
    <row r="13" spans="2:6" ht="12.75">
      <c r="B13" s="577"/>
      <c r="C13" s="1" t="s">
        <v>10</v>
      </c>
      <c r="D13" s="1" t="s">
        <v>11</v>
      </c>
      <c r="E13" s="128">
        <v>0.225</v>
      </c>
      <c r="F13" s="129">
        <v>0.225</v>
      </c>
    </row>
    <row r="14" spans="2:6" ht="13.5" thickBot="1">
      <c r="B14" s="578"/>
      <c r="C14" s="39" t="s">
        <v>12</v>
      </c>
      <c r="D14" s="39" t="s">
        <v>13</v>
      </c>
      <c r="E14" s="158">
        <v>0.125</v>
      </c>
      <c r="F14" s="159">
        <v>0.125</v>
      </c>
    </row>
    <row r="15" spans="2:6" ht="17.25" thickBot="1" thickTop="1">
      <c r="B15" s="160" t="s">
        <v>14</v>
      </c>
      <c r="C15" s="161"/>
      <c r="D15" s="161"/>
      <c r="E15" s="162">
        <f>SUM(E8:E9,E12:E14)</f>
        <v>2.475</v>
      </c>
      <c r="F15" s="162">
        <f>SUM(F8:F9,F12:F14)</f>
        <v>2.475</v>
      </c>
    </row>
    <row r="16" ht="13.5" thickTop="1"/>
  </sheetData>
  <sheetProtection password="CA09" sheet="1"/>
  <mergeCells count="12">
    <mergeCell ref="B10:F10"/>
    <mergeCell ref="B7:B9"/>
    <mergeCell ref="B11:B14"/>
    <mergeCell ref="A1:F1"/>
    <mergeCell ref="B2:F2"/>
    <mergeCell ref="B3:F3"/>
    <mergeCell ref="B4:F4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E33"/>
  <sheetViews>
    <sheetView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2" max="2" width="43.00390625" style="0" customWidth="1"/>
    <col min="3" max="3" width="21.625" style="0" customWidth="1"/>
    <col min="4" max="4" width="42.125" style="0" customWidth="1"/>
    <col min="5" max="5" width="22.875" style="0" customWidth="1"/>
  </cols>
  <sheetData>
    <row r="1" spans="1:3" ht="13.5" thickBot="1">
      <c r="A1" s="528" t="s">
        <v>741</v>
      </c>
      <c r="B1" s="528"/>
      <c r="C1" s="528"/>
    </row>
    <row r="2" spans="2:5" ht="16.5" thickTop="1">
      <c r="B2" s="607" t="s">
        <v>23</v>
      </c>
      <c r="C2" s="608"/>
      <c r="D2" s="608"/>
      <c r="E2" s="609"/>
    </row>
    <row r="3" spans="2:5" ht="15">
      <c r="B3" s="610" t="s">
        <v>690</v>
      </c>
      <c r="C3" s="611"/>
      <c r="D3" s="611"/>
      <c r="E3" s="612"/>
    </row>
    <row r="4" spans="2:5" ht="13.5" thickBot="1">
      <c r="B4" s="613" t="s">
        <v>584</v>
      </c>
      <c r="C4" s="614"/>
      <c r="D4" s="614"/>
      <c r="E4" s="615"/>
    </row>
    <row r="5" spans="2:5" ht="15.75" thickTop="1">
      <c r="B5" s="602" t="s">
        <v>585</v>
      </c>
      <c r="C5" s="603"/>
      <c r="D5" s="118" t="s">
        <v>586</v>
      </c>
      <c r="E5" s="119"/>
    </row>
    <row r="6" spans="2:5" ht="12.75">
      <c r="B6" s="49" t="s">
        <v>587</v>
      </c>
      <c r="C6" s="50" t="s">
        <v>569</v>
      </c>
      <c r="D6" s="51" t="s">
        <v>587</v>
      </c>
      <c r="E6" s="52" t="s">
        <v>569</v>
      </c>
    </row>
    <row r="7" spans="2:5" ht="13.5" thickBot="1">
      <c r="B7" s="604" t="s">
        <v>731</v>
      </c>
      <c r="C7" s="605"/>
      <c r="D7" s="605"/>
      <c r="E7" s="606"/>
    </row>
    <row r="8" spans="2:5" ht="12.75">
      <c r="B8" s="53" t="s">
        <v>588</v>
      </c>
      <c r="C8" s="54">
        <f>SUM('E.2'!AK21)</f>
        <v>30412578</v>
      </c>
      <c r="D8" s="55" t="s">
        <v>589</v>
      </c>
      <c r="E8" s="56">
        <f>SUM('E 1.'!AK28:AN28)</f>
        <v>22532532</v>
      </c>
    </row>
    <row r="9" spans="2:5" ht="12.75">
      <c r="B9" s="57" t="s">
        <v>590</v>
      </c>
      <c r="C9" s="58">
        <f>SUM('E.2'!AK41)</f>
        <v>19259372</v>
      </c>
      <c r="D9" s="59" t="s">
        <v>591</v>
      </c>
      <c r="E9" s="60">
        <f>SUM('E 1.'!AK29:AN29)</f>
        <v>3147861</v>
      </c>
    </row>
    <row r="10" spans="2:5" ht="12.75">
      <c r="B10" s="57" t="s">
        <v>592</v>
      </c>
      <c r="C10" s="58">
        <f>SUM('E.2'!AK57)</f>
        <v>7497667</v>
      </c>
      <c r="D10" s="61" t="s">
        <v>593</v>
      </c>
      <c r="E10" s="60">
        <f>SUM('E 1.'!AK54:AN54)</f>
        <v>20201980</v>
      </c>
    </row>
    <row r="11" spans="2:5" ht="12.75">
      <c r="B11" s="57" t="s">
        <v>594</v>
      </c>
      <c r="C11" s="58">
        <f>SUM('E.2'!AO69)</f>
        <v>0</v>
      </c>
      <c r="D11" s="61" t="s">
        <v>595</v>
      </c>
      <c r="E11" s="60">
        <f>SUM('E 1.'!AK63:AN63)</f>
        <v>157000</v>
      </c>
    </row>
    <row r="12" spans="2:5" ht="12.75">
      <c r="B12" s="57" t="s">
        <v>596</v>
      </c>
      <c r="C12" s="58">
        <v>0</v>
      </c>
      <c r="D12" s="61" t="s">
        <v>597</v>
      </c>
      <c r="E12" s="60">
        <f>SUM('E 1.'!AK80:AN80)</f>
        <v>36217904</v>
      </c>
    </row>
    <row r="13" spans="2:5" ht="12.75">
      <c r="B13" s="62" t="s">
        <v>598</v>
      </c>
      <c r="C13" s="63">
        <f>SUM(C8:C12)</f>
        <v>57169617</v>
      </c>
      <c r="D13" s="64" t="s">
        <v>599</v>
      </c>
      <c r="E13" s="65">
        <f>SUM(E8:E12)</f>
        <v>82257277</v>
      </c>
    </row>
    <row r="14" spans="2:5" ht="12.75">
      <c r="B14" s="57" t="s">
        <v>600</v>
      </c>
      <c r="C14" s="66">
        <v>0</v>
      </c>
      <c r="D14" s="61"/>
      <c r="E14" s="67"/>
    </row>
    <row r="15" spans="2:5" ht="12.75">
      <c r="B15" s="62" t="s">
        <v>601</v>
      </c>
      <c r="C15" s="63">
        <f>SUM('E4'!AK37:AN37)</f>
        <v>37875989</v>
      </c>
      <c r="D15" s="64" t="s">
        <v>602</v>
      </c>
      <c r="E15" s="65">
        <f>SUM('E3'!AK29:AN29)</f>
        <v>1892610</v>
      </c>
    </row>
    <row r="16" spans="2:5" ht="12.75">
      <c r="B16" s="57"/>
      <c r="C16" s="66"/>
      <c r="D16" s="61"/>
      <c r="E16" s="67"/>
    </row>
    <row r="17" spans="2:5" ht="15.75" thickBot="1">
      <c r="B17" s="120" t="s">
        <v>603</v>
      </c>
      <c r="C17" s="121">
        <f>SUM(C13,C15)</f>
        <v>95045606</v>
      </c>
      <c r="D17" s="122" t="s">
        <v>604</v>
      </c>
      <c r="E17" s="123">
        <f>SUM(E8,E9,E10,E11,E12,E15)</f>
        <v>84149887</v>
      </c>
    </row>
    <row r="18" spans="2:5" ht="14.25" thickBot="1" thickTop="1">
      <c r="B18" s="600" t="s">
        <v>605</v>
      </c>
      <c r="C18" s="601"/>
      <c r="D18" s="601"/>
      <c r="E18" s="69">
        <f>SUM(C17,-E17)</f>
        <v>10895719</v>
      </c>
    </row>
    <row r="19" spans="2:5" ht="15.75" thickTop="1">
      <c r="B19" s="602" t="s">
        <v>606</v>
      </c>
      <c r="C19" s="603"/>
      <c r="D19" s="118" t="s">
        <v>607</v>
      </c>
      <c r="E19" s="119"/>
    </row>
    <row r="20" spans="2:5" ht="12.75">
      <c r="B20" s="49" t="s">
        <v>587</v>
      </c>
      <c r="C20" s="50" t="s">
        <v>569</v>
      </c>
      <c r="D20" s="51" t="s">
        <v>587</v>
      </c>
      <c r="E20" s="52" t="s">
        <v>569</v>
      </c>
    </row>
    <row r="21" spans="2:5" ht="13.5" thickBot="1">
      <c r="B21" s="604" t="s">
        <v>726</v>
      </c>
      <c r="C21" s="605"/>
      <c r="D21" s="605"/>
      <c r="E21" s="606"/>
    </row>
    <row r="22" spans="2:5" ht="12.75">
      <c r="B22" s="53" t="s">
        <v>608</v>
      </c>
      <c r="C22" s="54">
        <f>SUM('E.2'!AK27)</f>
        <v>5974825</v>
      </c>
      <c r="D22" s="55" t="s">
        <v>609</v>
      </c>
      <c r="E22" s="56">
        <f>SUM('E 1.'!AK88:AN88)</f>
        <v>17946590</v>
      </c>
    </row>
    <row r="23" spans="2:5" ht="12.75">
      <c r="B23" s="57" t="s">
        <v>610</v>
      </c>
      <c r="C23" s="66">
        <f>SUM('E.2'!AK63)</f>
        <v>1076050</v>
      </c>
      <c r="D23" s="61" t="s">
        <v>611</v>
      </c>
      <c r="E23" s="60">
        <f>SUM('E 1.'!AK93:AN93)</f>
        <v>0</v>
      </c>
    </row>
    <row r="24" spans="2:5" ht="12.75">
      <c r="B24" s="57" t="s">
        <v>612</v>
      </c>
      <c r="C24" s="70">
        <v>0</v>
      </c>
      <c r="D24" s="61" t="s">
        <v>613</v>
      </c>
      <c r="E24" s="60">
        <f>SUM('E 1.'!AO103:AR103)</f>
        <v>4</v>
      </c>
    </row>
    <row r="25" spans="2:5" ht="12.75">
      <c r="B25" s="62" t="s">
        <v>614</v>
      </c>
      <c r="C25" s="58">
        <f>SUM(C22:C24)</f>
        <v>7050875</v>
      </c>
      <c r="D25" s="64" t="s">
        <v>615</v>
      </c>
      <c r="E25" s="60">
        <f>SUM(E22:E24)</f>
        <v>17946594</v>
      </c>
    </row>
    <row r="26" spans="2:5" ht="12.75">
      <c r="B26" s="62" t="s">
        <v>601</v>
      </c>
      <c r="C26" s="71">
        <v>0</v>
      </c>
      <c r="D26" s="64" t="s">
        <v>602</v>
      </c>
      <c r="E26" s="67">
        <v>0</v>
      </c>
    </row>
    <row r="27" spans="2:5" ht="15.75" thickBot="1">
      <c r="B27" s="124" t="s">
        <v>616</v>
      </c>
      <c r="C27" s="125">
        <f>SUM(C26,C25)</f>
        <v>7050875</v>
      </c>
      <c r="D27" s="126" t="s">
        <v>617</v>
      </c>
      <c r="E27" s="127">
        <f>SUM(E26,E25)</f>
        <v>17946594</v>
      </c>
    </row>
    <row r="28" spans="2:5" ht="14.25" thickBot="1" thickTop="1">
      <c r="B28" s="600" t="s">
        <v>605</v>
      </c>
      <c r="C28" s="601"/>
      <c r="D28" s="601"/>
      <c r="E28" s="72">
        <f>SUM(C27,-E27)</f>
        <v>-10895719</v>
      </c>
    </row>
    <row r="29" spans="2:5" ht="13.5" thickTop="1">
      <c r="B29" s="62" t="s">
        <v>618</v>
      </c>
      <c r="C29" s="73">
        <f>SUM(C13,C25)</f>
        <v>64220492</v>
      </c>
      <c r="D29" s="64" t="s">
        <v>619</v>
      </c>
      <c r="E29" s="74">
        <f>SUM(E13,E25)</f>
        <v>100203871</v>
      </c>
    </row>
    <row r="30" spans="2:5" ht="12.75">
      <c r="B30" s="62" t="s">
        <v>620</v>
      </c>
      <c r="C30" s="73">
        <f>SUM(C15)</f>
        <v>37875989</v>
      </c>
      <c r="D30" s="64" t="s">
        <v>621</v>
      </c>
      <c r="E30" s="74">
        <f>SUM(E15)</f>
        <v>1892610</v>
      </c>
    </row>
    <row r="31" spans="2:5" ht="15.75">
      <c r="B31" s="75" t="s">
        <v>622</v>
      </c>
      <c r="C31" s="73">
        <f>SUM(C29:C30)</f>
        <v>102096481</v>
      </c>
      <c r="D31" s="76" t="s">
        <v>623</v>
      </c>
      <c r="E31" s="74">
        <f>SUM(E29:E30)</f>
        <v>102096481</v>
      </c>
    </row>
    <row r="32" spans="2:5" ht="12.75">
      <c r="B32" s="77" t="s">
        <v>624</v>
      </c>
      <c r="C32" s="73">
        <f>SUM(C29,-E29)</f>
        <v>-35983379</v>
      </c>
      <c r="D32" s="78" t="s">
        <v>624</v>
      </c>
      <c r="E32" s="79"/>
    </row>
    <row r="33" spans="2:5" ht="13.5" thickBot="1">
      <c r="B33" s="80" t="s">
        <v>625</v>
      </c>
      <c r="C33" s="68">
        <f>SUM(C31,-E31)</f>
        <v>0</v>
      </c>
      <c r="D33" s="81" t="s">
        <v>625</v>
      </c>
      <c r="E33" s="82"/>
    </row>
    <row r="34" ht="13.5" thickTop="1"/>
  </sheetData>
  <sheetProtection password="CA09" sheet="1"/>
  <mergeCells count="10">
    <mergeCell ref="B18:D18"/>
    <mergeCell ref="B19:C19"/>
    <mergeCell ref="B21:E21"/>
    <mergeCell ref="B28:D28"/>
    <mergeCell ref="A1:C1"/>
    <mergeCell ref="B2:E2"/>
    <mergeCell ref="B3:E3"/>
    <mergeCell ref="B4:E4"/>
    <mergeCell ref="B5:C5"/>
    <mergeCell ref="B7:E7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1:Q34"/>
  <sheetViews>
    <sheetView view="pageBreakPreview" zoomScaleSheetLayoutView="100" zoomScalePageLayoutView="0" workbookViewId="0" topLeftCell="A1">
      <selection activeCell="G36" sqref="G36"/>
    </sheetView>
  </sheetViews>
  <sheetFormatPr defaultColWidth="9.00390625" defaultRowHeight="12.75"/>
  <cols>
    <col min="1" max="1" width="36.875" style="0" customWidth="1"/>
    <col min="13" max="13" width="10.125" style="0" bestFit="1" customWidth="1"/>
    <col min="14" max="14" width="11.125" style="0" bestFit="1" customWidth="1"/>
    <col min="15" max="15" width="16.875" style="0" customWidth="1"/>
    <col min="16" max="16" width="10.125" style="0" bestFit="1" customWidth="1"/>
  </cols>
  <sheetData>
    <row r="1" spans="1:4" ht="13.5" thickBot="1">
      <c r="A1" s="513" t="s">
        <v>742</v>
      </c>
      <c r="B1" s="513"/>
      <c r="C1" s="513"/>
      <c r="D1" s="513"/>
    </row>
    <row r="2" spans="1:14" ht="18.75" thickTop="1">
      <c r="A2" s="616" t="s">
        <v>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8"/>
    </row>
    <row r="3" spans="1:14" ht="15">
      <c r="A3" s="619" t="s">
        <v>691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1"/>
    </row>
    <row r="4" spans="1:14" ht="13.5" thickBot="1">
      <c r="A4" s="622" t="s">
        <v>19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4"/>
    </row>
    <row r="5" spans="1:14" ht="13.5" thickTop="1">
      <c r="A5" s="83" t="s">
        <v>626</v>
      </c>
      <c r="B5" s="84" t="s">
        <v>627</v>
      </c>
      <c r="C5" s="84" t="s">
        <v>628</v>
      </c>
      <c r="D5" s="84" t="s">
        <v>629</v>
      </c>
      <c r="E5" s="84" t="s">
        <v>630</v>
      </c>
      <c r="F5" s="84" t="s">
        <v>631</v>
      </c>
      <c r="G5" s="84" t="s">
        <v>632</v>
      </c>
      <c r="H5" s="84" t="s">
        <v>633</v>
      </c>
      <c r="I5" s="84" t="s">
        <v>634</v>
      </c>
      <c r="J5" s="84" t="s">
        <v>635</v>
      </c>
      <c r="K5" s="85" t="s">
        <v>636</v>
      </c>
      <c r="L5" s="85" t="s">
        <v>637</v>
      </c>
      <c r="M5" s="86" t="s">
        <v>638</v>
      </c>
      <c r="N5" s="87"/>
    </row>
    <row r="6" spans="1:15" ht="12.75">
      <c r="A6" s="88" t="s">
        <v>639</v>
      </c>
      <c r="B6" s="89">
        <v>2534381</v>
      </c>
      <c r="C6" s="89">
        <f aca="true" t="shared" si="0" ref="C6:J6">SUM(B6)</f>
        <v>2534381</v>
      </c>
      <c r="D6" s="89">
        <f t="shared" si="0"/>
        <v>2534381</v>
      </c>
      <c r="E6" s="89">
        <f t="shared" si="0"/>
        <v>2534381</v>
      </c>
      <c r="F6" s="89">
        <f t="shared" si="0"/>
        <v>2534381</v>
      </c>
      <c r="G6" s="89">
        <f t="shared" si="0"/>
        <v>2534381</v>
      </c>
      <c r="H6" s="89">
        <f t="shared" si="0"/>
        <v>2534381</v>
      </c>
      <c r="I6" s="89">
        <f t="shared" si="0"/>
        <v>2534381</v>
      </c>
      <c r="J6" s="89">
        <f t="shared" si="0"/>
        <v>2534381</v>
      </c>
      <c r="K6" s="89">
        <f>SUM(I6)</f>
        <v>2534381</v>
      </c>
      <c r="L6" s="89">
        <f>SUM(K6)</f>
        <v>2534381</v>
      </c>
      <c r="M6" s="89">
        <v>2534387</v>
      </c>
      <c r="N6" s="3">
        <f aca="true" t="shared" si="1" ref="N6:N12">SUM(B6:M6)</f>
        <v>30412578</v>
      </c>
      <c r="O6" s="90">
        <f>SUM('KÖLTSÉGVETÉSI MÉRLEG'!C8)</f>
        <v>30412578</v>
      </c>
    </row>
    <row r="7" spans="1:15" ht="12.75">
      <c r="A7" s="88" t="s">
        <v>640</v>
      </c>
      <c r="B7" s="89">
        <v>0</v>
      </c>
      <c r="C7" s="89">
        <v>0</v>
      </c>
      <c r="D7" s="89">
        <v>0</v>
      </c>
      <c r="E7" s="89">
        <v>5974825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91">
        <v>0</v>
      </c>
      <c r="N7" s="3">
        <f t="shared" si="1"/>
        <v>5974825</v>
      </c>
      <c r="O7" s="90">
        <f>SUM('KÖLTSÉGVETÉSI MÉRLEG'!C22)</f>
        <v>5974825</v>
      </c>
    </row>
    <row r="8" spans="1:15" ht="12.75">
      <c r="A8" s="88" t="s">
        <v>641</v>
      </c>
      <c r="B8" s="89">
        <v>1604948</v>
      </c>
      <c r="C8" s="89">
        <f aca="true" t="shared" si="2" ref="C8:L8">SUM(B8)</f>
        <v>1604948</v>
      </c>
      <c r="D8" s="89">
        <f t="shared" si="2"/>
        <v>1604948</v>
      </c>
      <c r="E8" s="89">
        <f t="shared" si="2"/>
        <v>1604948</v>
      </c>
      <c r="F8" s="89">
        <f t="shared" si="2"/>
        <v>1604948</v>
      </c>
      <c r="G8" s="89">
        <f t="shared" si="2"/>
        <v>1604948</v>
      </c>
      <c r="H8" s="89">
        <f t="shared" si="2"/>
        <v>1604948</v>
      </c>
      <c r="I8" s="89">
        <f t="shared" si="2"/>
        <v>1604948</v>
      </c>
      <c r="J8" s="89">
        <f t="shared" si="2"/>
        <v>1604948</v>
      </c>
      <c r="K8" s="89">
        <f t="shared" si="2"/>
        <v>1604948</v>
      </c>
      <c r="L8" s="89">
        <f t="shared" si="2"/>
        <v>1604948</v>
      </c>
      <c r="M8" s="89">
        <v>1604944</v>
      </c>
      <c r="N8" s="3">
        <f t="shared" si="1"/>
        <v>19259372</v>
      </c>
      <c r="O8" s="90">
        <f>SUM('KÖLTSÉGVETÉSI MÉRLEG'!C9)</f>
        <v>19259372</v>
      </c>
    </row>
    <row r="9" spans="1:15" ht="12.75">
      <c r="A9" s="88" t="s">
        <v>642</v>
      </c>
      <c r="B9" s="89">
        <v>624806</v>
      </c>
      <c r="C9" s="89">
        <f aca="true" t="shared" si="3" ref="C9:J9">SUM(B9)</f>
        <v>624806</v>
      </c>
      <c r="D9" s="89">
        <f t="shared" si="3"/>
        <v>624806</v>
      </c>
      <c r="E9" s="89">
        <f t="shared" si="3"/>
        <v>624806</v>
      </c>
      <c r="F9" s="89">
        <f t="shared" si="3"/>
        <v>624806</v>
      </c>
      <c r="G9" s="89">
        <f t="shared" si="3"/>
        <v>624806</v>
      </c>
      <c r="H9" s="89">
        <f t="shared" si="3"/>
        <v>624806</v>
      </c>
      <c r="I9" s="89">
        <f t="shared" si="3"/>
        <v>624806</v>
      </c>
      <c r="J9" s="89">
        <f t="shared" si="3"/>
        <v>624806</v>
      </c>
      <c r="K9" s="89">
        <f>SUM(I9)</f>
        <v>624806</v>
      </c>
      <c r="L9" s="89">
        <f>SUM(J9)</f>
        <v>624806</v>
      </c>
      <c r="M9" s="89">
        <v>624801</v>
      </c>
      <c r="N9" s="3">
        <f t="shared" si="1"/>
        <v>7497667</v>
      </c>
      <c r="O9" s="90">
        <f>SUM('KÖLTSÉGVETÉSI MÉRLEG'!C10)</f>
        <v>7497667</v>
      </c>
    </row>
    <row r="10" spans="1:15" ht="12.75">
      <c r="A10" s="88" t="s">
        <v>643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91">
        <v>0</v>
      </c>
      <c r="N10" s="92">
        <f t="shared" si="1"/>
        <v>0</v>
      </c>
      <c r="O10" s="90">
        <f>SUM('KÖLTSÉGVETÉSI MÉRLEG'!C11)</f>
        <v>0</v>
      </c>
    </row>
    <row r="11" spans="1:15" ht="12.75">
      <c r="A11" s="88" t="s">
        <v>644</v>
      </c>
      <c r="B11" s="89">
        <v>1076050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91">
        <v>0</v>
      </c>
      <c r="N11" s="3">
        <f t="shared" si="1"/>
        <v>1076050</v>
      </c>
      <c r="O11" s="90">
        <f>SUM('KÖLTSÉGVETÉSI MÉRLEG'!C23)</f>
        <v>1076050</v>
      </c>
    </row>
    <row r="12" spans="1:15" ht="13.5" thickBot="1">
      <c r="A12" s="88" t="s">
        <v>645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91">
        <v>0</v>
      </c>
      <c r="N12" s="3">
        <f t="shared" si="1"/>
        <v>0</v>
      </c>
      <c r="O12" s="93">
        <f>SUM('KÖLTSÉGVETÉSI MÉRLEG'!C24)</f>
        <v>0</v>
      </c>
    </row>
    <row r="13" spans="1:15" ht="14.25" thickBot="1" thickTop="1">
      <c r="A13" s="165" t="s">
        <v>646</v>
      </c>
      <c r="B13" s="163">
        <f>SUM(B6:B12)</f>
        <v>5840185</v>
      </c>
      <c r="C13" s="163">
        <f>SUM(C6:C12)</f>
        <v>4764135</v>
      </c>
      <c r="D13" s="163">
        <f aca="true" t="shared" si="4" ref="D13:L13">SUM(D6:D12)</f>
        <v>4764135</v>
      </c>
      <c r="E13" s="163">
        <f t="shared" si="4"/>
        <v>10738960</v>
      </c>
      <c r="F13" s="163">
        <f t="shared" si="4"/>
        <v>4764135</v>
      </c>
      <c r="G13" s="163">
        <f t="shared" si="4"/>
        <v>4764135</v>
      </c>
      <c r="H13" s="163">
        <f t="shared" si="4"/>
        <v>4764135</v>
      </c>
      <c r="I13" s="163">
        <f t="shared" si="4"/>
        <v>4764135</v>
      </c>
      <c r="J13" s="163">
        <f t="shared" si="4"/>
        <v>4764135</v>
      </c>
      <c r="K13" s="163">
        <f t="shared" si="4"/>
        <v>4764135</v>
      </c>
      <c r="L13" s="163">
        <f t="shared" si="4"/>
        <v>4764135</v>
      </c>
      <c r="M13" s="164">
        <f>SUM(M6,M7,M8,M9,M11)</f>
        <v>4764132</v>
      </c>
      <c r="N13" s="94">
        <f>SUM(N6:N12)</f>
        <v>64220492</v>
      </c>
      <c r="O13" s="90"/>
    </row>
    <row r="14" spans="1:15" ht="13.5" thickTop="1">
      <c r="A14" s="88" t="s">
        <v>647</v>
      </c>
      <c r="B14" s="89">
        <v>1877711</v>
      </c>
      <c r="C14" s="89">
        <f aca="true" t="shared" si="5" ref="C14:J14">SUM(B14)</f>
        <v>1877711</v>
      </c>
      <c r="D14" s="89">
        <f t="shared" si="5"/>
        <v>1877711</v>
      </c>
      <c r="E14" s="89">
        <f t="shared" si="5"/>
        <v>1877711</v>
      </c>
      <c r="F14" s="89">
        <f t="shared" si="5"/>
        <v>1877711</v>
      </c>
      <c r="G14" s="89">
        <f t="shared" si="5"/>
        <v>1877711</v>
      </c>
      <c r="H14" s="89">
        <f t="shared" si="5"/>
        <v>1877711</v>
      </c>
      <c r="I14" s="89">
        <f t="shared" si="5"/>
        <v>1877711</v>
      </c>
      <c r="J14" s="89">
        <f t="shared" si="5"/>
        <v>1877711</v>
      </c>
      <c r="K14" s="89">
        <f>SUM(I14)</f>
        <v>1877711</v>
      </c>
      <c r="L14" s="89">
        <f>SUM(K14)</f>
        <v>1877711</v>
      </c>
      <c r="M14" s="89">
        <v>1877711</v>
      </c>
      <c r="N14" s="3">
        <f aca="true" t="shared" si="6" ref="N14:N21">SUM(B14:M14)</f>
        <v>22532532</v>
      </c>
      <c r="O14" s="90">
        <f>SUM('KÖLTSÉGVETÉSI MÉRLEG'!E8)</f>
        <v>22532532</v>
      </c>
    </row>
    <row r="15" spans="1:15" ht="12.75">
      <c r="A15" s="88" t="s">
        <v>648</v>
      </c>
      <c r="B15" s="89">
        <v>262322</v>
      </c>
      <c r="C15" s="89">
        <f aca="true" t="shared" si="7" ref="C15:K15">SUM(B15)</f>
        <v>262322</v>
      </c>
      <c r="D15" s="89">
        <f t="shared" si="7"/>
        <v>262322</v>
      </c>
      <c r="E15" s="89">
        <f t="shared" si="7"/>
        <v>262322</v>
      </c>
      <c r="F15" s="89">
        <f t="shared" si="7"/>
        <v>262322</v>
      </c>
      <c r="G15" s="89">
        <f t="shared" si="7"/>
        <v>262322</v>
      </c>
      <c r="H15" s="89">
        <f t="shared" si="7"/>
        <v>262322</v>
      </c>
      <c r="I15" s="89">
        <f t="shared" si="7"/>
        <v>262322</v>
      </c>
      <c r="J15" s="89">
        <f t="shared" si="7"/>
        <v>262322</v>
      </c>
      <c r="K15" s="89">
        <f t="shared" si="7"/>
        <v>262322</v>
      </c>
      <c r="L15" s="89">
        <f>SUM(K15)</f>
        <v>262322</v>
      </c>
      <c r="M15" s="89">
        <v>262319</v>
      </c>
      <c r="N15" s="3">
        <f t="shared" si="6"/>
        <v>3147861</v>
      </c>
      <c r="O15" s="90">
        <f>SUM('KÖLTSÉGVETÉSI MÉRLEG'!E9)</f>
        <v>3147861</v>
      </c>
    </row>
    <row r="16" spans="1:15" ht="12.75">
      <c r="A16" s="88" t="s">
        <v>649</v>
      </c>
      <c r="B16" s="89">
        <v>1683498</v>
      </c>
      <c r="C16" s="89">
        <f aca="true" t="shared" si="8" ref="C16:L16">SUM(B16)</f>
        <v>1683498</v>
      </c>
      <c r="D16" s="89">
        <f t="shared" si="8"/>
        <v>1683498</v>
      </c>
      <c r="E16" s="89">
        <f t="shared" si="8"/>
        <v>1683498</v>
      </c>
      <c r="F16" s="89">
        <f t="shared" si="8"/>
        <v>1683498</v>
      </c>
      <c r="G16" s="89">
        <f t="shared" si="8"/>
        <v>1683498</v>
      </c>
      <c r="H16" s="89">
        <f t="shared" si="8"/>
        <v>1683498</v>
      </c>
      <c r="I16" s="89">
        <f t="shared" si="8"/>
        <v>1683498</v>
      </c>
      <c r="J16" s="89">
        <f t="shared" si="8"/>
        <v>1683498</v>
      </c>
      <c r="K16" s="89">
        <f t="shared" si="8"/>
        <v>1683498</v>
      </c>
      <c r="L16" s="89">
        <f t="shared" si="8"/>
        <v>1683498</v>
      </c>
      <c r="M16" s="89">
        <v>1683502</v>
      </c>
      <c r="N16" s="3">
        <f t="shared" si="6"/>
        <v>20201980</v>
      </c>
      <c r="O16" s="90">
        <f>SUM('KÖLTSÉGVETÉSI MÉRLEG'!E10)</f>
        <v>20201980</v>
      </c>
    </row>
    <row r="17" spans="1:15" ht="12.75">
      <c r="A17" s="88" t="s">
        <v>650</v>
      </c>
      <c r="B17" s="89">
        <v>35000</v>
      </c>
      <c r="C17" s="89">
        <v>8000</v>
      </c>
      <c r="D17" s="89">
        <v>8000</v>
      </c>
      <c r="E17" s="89">
        <v>8000</v>
      </c>
      <c r="F17" s="89">
        <v>8000</v>
      </c>
      <c r="G17" s="89">
        <v>8000</v>
      </c>
      <c r="H17" s="89">
        <v>8000</v>
      </c>
      <c r="I17" s="89">
        <v>8000</v>
      </c>
      <c r="J17" s="89">
        <v>8000</v>
      </c>
      <c r="K17" s="89">
        <v>12000</v>
      </c>
      <c r="L17" s="89">
        <v>33000</v>
      </c>
      <c r="M17" s="89">
        <v>13000</v>
      </c>
      <c r="N17" s="3">
        <f t="shared" si="6"/>
        <v>157000</v>
      </c>
      <c r="O17" s="90">
        <f>SUM('KÖLTSÉGVETÉSI MÉRLEG'!E11)</f>
        <v>157000</v>
      </c>
    </row>
    <row r="18" spans="1:16" ht="12.75">
      <c r="A18" s="88" t="s">
        <v>651</v>
      </c>
      <c r="B18" s="89">
        <v>3018159</v>
      </c>
      <c r="C18" s="89">
        <f aca="true" t="shared" si="9" ref="C18:L18">SUM(B18)</f>
        <v>3018159</v>
      </c>
      <c r="D18" s="89">
        <f t="shared" si="9"/>
        <v>3018159</v>
      </c>
      <c r="E18" s="89">
        <f t="shared" si="9"/>
        <v>3018159</v>
      </c>
      <c r="F18" s="89">
        <f t="shared" si="9"/>
        <v>3018159</v>
      </c>
      <c r="G18" s="89">
        <f t="shared" si="9"/>
        <v>3018159</v>
      </c>
      <c r="H18" s="89">
        <f t="shared" si="9"/>
        <v>3018159</v>
      </c>
      <c r="I18" s="89">
        <f t="shared" si="9"/>
        <v>3018159</v>
      </c>
      <c r="J18" s="89">
        <f t="shared" si="9"/>
        <v>3018159</v>
      </c>
      <c r="K18" s="89">
        <f t="shared" si="9"/>
        <v>3018159</v>
      </c>
      <c r="L18" s="89">
        <f t="shared" si="9"/>
        <v>3018159</v>
      </c>
      <c r="M18" s="89">
        <v>3018155</v>
      </c>
      <c r="N18" s="3">
        <f t="shared" si="6"/>
        <v>36217904</v>
      </c>
      <c r="O18" s="90">
        <f>SUM('KÖLTSÉGVETÉSI MÉRLEG'!E12)</f>
        <v>36217904</v>
      </c>
      <c r="P18" s="7">
        <f>SUM(N19,-O19)</f>
        <v>0</v>
      </c>
    </row>
    <row r="19" spans="1:17" ht="12.75">
      <c r="A19" s="88" t="s">
        <v>652</v>
      </c>
      <c r="B19" s="89">
        <v>0</v>
      </c>
      <c r="C19" s="89">
        <v>0</v>
      </c>
      <c r="D19" s="89">
        <v>0</v>
      </c>
      <c r="E19" s="89">
        <v>156286</v>
      </c>
      <c r="F19" s="89">
        <v>3635200</v>
      </c>
      <c r="G19" s="89">
        <v>7817034</v>
      </c>
      <c r="H19" s="89">
        <v>0</v>
      </c>
      <c r="I19" s="89">
        <v>3886260</v>
      </c>
      <c r="J19" s="89">
        <v>0</v>
      </c>
      <c r="K19" s="89">
        <v>0</v>
      </c>
      <c r="L19" s="89">
        <v>2451810</v>
      </c>
      <c r="M19" s="91">
        <v>0</v>
      </c>
      <c r="N19" s="3">
        <f>SUM(B19:M19)</f>
        <v>17946590</v>
      </c>
      <c r="O19" s="90">
        <f>SUM('KÖLTSÉGVETÉSI MÉRLEG'!E22)</f>
        <v>17946590</v>
      </c>
      <c r="Q19" s="7"/>
    </row>
    <row r="20" spans="1:16" ht="12.75">
      <c r="A20" s="88" t="s">
        <v>653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/>
      <c r="J20" s="89">
        <v>0</v>
      </c>
      <c r="K20" s="89">
        <v>0</v>
      </c>
      <c r="L20" s="89">
        <v>0</v>
      </c>
      <c r="M20" s="91">
        <v>0</v>
      </c>
      <c r="N20" s="3">
        <f t="shared" si="6"/>
        <v>0</v>
      </c>
      <c r="O20" s="90">
        <f>SUM('KÖLTSÉGVETÉSI MÉRLEG'!E23)</f>
        <v>0</v>
      </c>
      <c r="P20" s="7"/>
    </row>
    <row r="21" spans="1:15" ht="13.5" thickBot="1">
      <c r="A21" s="88" t="s">
        <v>654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4</v>
      </c>
      <c r="I21" s="89">
        <v>0</v>
      </c>
      <c r="J21" s="89">
        <v>0</v>
      </c>
      <c r="K21" s="89">
        <v>0</v>
      </c>
      <c r="L21" s="89">
        <v>0</v>
      </c>
      <c r="M21" s="91">
        <v>0</v>
      </c>
      <c r="N21" s="3">
        <f t="shared" si="6"/>
        <v>4</v>
      </c>
      <c r="O21" s="93"/>
    </row>
    <row r="22" spans="1:15" ht="14.25" thickBot="1" thickTop="1">
      <c r="A22" s="165" t="s">
        <v>655</v>
      </c>
      <c r="B22" s="163">
        <f aca="true" t="shared" si="10" ref="B22:N22">SUM(B14:B21)</f>
        <v>6876690</v>
      </c>
      <c r="C22" s="163">
        <f t="shared" si="10"/>
        <v>6849690</v>
      </c>
      <c r="D22" s="163">
        <f t="shared" si="10"/>
        <v>6849690</v>
      </c>
      <c r="E22" s="163">
        <f t="shared" si="10"/>
        <v>7005976</v>
      </c>
      <c r="F22" s="163">
        <f t="shared" si="10"/>
        <v>10484890</v>
      </c>
      <c r="G22" s="163">
        <f t="shared" si="10"/>
        <v>14666724</v>
      </c>
      <c r="H22" s="163">
        <f t="shared" si="10"/>
        <v>6849694</v>
      </c>
      <c r="I22" s="163">
        <f t="shared" si="10"/>
        <v>10735950</v>
      </c>
      <c r="J22" s="163">
        <f t="shared" si="10"/>
        <v>6849690</v>
      </c>
      <c r="K22" s="163">
        <f t="shared" si="10"/>
        <v>6853690</v>
      </c>
      <c r="L22" s="163">
        <f t="shared" si="10"/>
        <v>9326500</v>
      </c>
      <c r="M22" s="164">
        <f t="shared" si="10"/>
        <v>6854687</v>
      </c>
      <c r="N22" s="95">
        <f t="shared" si="10"/>
        <v>100203871</v>
      </c>
      <c r="O22" s="7"/>
    </row>
    <row r="23" spans="1:14" ht="14.25" thickBot="1" thickTop="1">
      <c r="A23" s="96" t="s">
        <v>656</v>
      </c>
      <c r="B23" s="97">
        <f>SUM(B13,-B22)</f>
        <v>-1036505</v>
      </c>
      <c r="C23" s="97">
        <f aca="true" t="shared" si="11" ref="C23:M23">SUM(C13,-C22)</f>
        <v>-2085555</v>
      </c>
      <c r="D23" s="97">
        <f t="shared" si="11"/>
        <v>-2085555</v>
      </c>
      <c r="E23" s="97">
        <f t="shared" si="11"/>
        <v>3732984</v>
      </c>
      <c r="F23" s="97">
        <f t="shared" si="11"/>
        <v>-5720755</v>
      </c>
      <c r="G23" s="97">
        <f t="shared" si="11"/>
        <v>-9902589</v>
      </c>
      <c r="H23" s="97">
        <f t="shared" si="11"/>
        <v>-2085559</v>
      </c>
      <c r="I23" s="97">
        <f t="shared" si="11"/>
        <v>-5971815</v>
      </c>
      <c r="J23" s="97">
        <f t="shared" si="11"/>
        <v>-2085555</v>
      </c>
      <c r="K23" s="97">
        <f t="shared" si="11"/>
        <v>-2089555</v>
      </c>
      <c r="L23" s="97">
        <f t="shared" si="11"/>
        <v>-4562365</v>
      </c>
      <c r="M23" s="98">
        <f t="shared" si="11"/>
        <v>-2090555</v>
      </c>
      <c r="N23" s="224">
        <f>SUM(B23:M23)</f>
        <v>-35983379</v>
      </c>
    </row>
    <row r="24" ht="13.5" thickTop="1"/>
    <row r="27" ht="12.75">
      <c r="N27" s="7"/>
    </row>
    <row r="32" spans="13:14" ht="12.75">
      <c r="M32" s="7"/>
      <c r="N32" s="7"/>
    </row>
    <row r="33" ht="12.75">
      <c r="N33" s="7"/>
    </row>
    <row r="34" ht="12.75">
      <c r="N34" s="7"/>
    </row>
  </sheetData>
  <sheetProtection password="CA09" sheet="1"/>
  <mergeCells count="4">
    <mergeCell ref="A1:D1"/>
    <mergeCell ref="A2:N2"/>
    <mergeCell ref="A3:N3"/>
    <mergeCell ref="A4:N4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H14"/>
  <sheetViews>
    <sheetView view="pageBreakPreview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9.875" style="0" customWidth="1"/>
    <col min="2" max="2" width="28.75390625" style="0" customWidth="1"/>
    <col min="3" max="3" width="22.75390625" style="0" customWidth="1"/>
    <col min="4" max="4" width="16.375" style="0" customWidth="1"/>
    <col min="5" max="5" width="16.875" style="0" customWidth="1"/>
    <col min="6" max="6" width="19.00390625" style="0" customWidth="1"/>
    <col min="7" max="7" width="17.125" style="0" customWidth="1"/>
    <col min="8" max="8" width="21.875" style="0" customWidth="1"/>
  </cols>
  <sheetData>
    <row r="1" spans="1:3" ht="15" thickBot="1">
      <c r="A1" s="625" t="s">
        <v>743</v>
      </c>
      <c r="B1" s="625"/>
      <c r="C1" s="625"/>
    </row>
    <row r="2" spans="1:8" ht="18.75" thickTop="1">
      <c r="A2" s="626" t="s">
        <v>23</v>
      </c>
      <c r="B2" s="627"/>
      <c r="C2" s="627"/>
      <c r="D2" s="627"/>
      <c r="E2" s="627"/>
      <c r="F2" s="627"/>
      <c r="G2" s="627"/>
      <c r="H2" s="628"/>
    </row>
    <row r="3" spans="1:8" ht="15">
      <c r="A3" s="629" t="s">
        <v>695</v>
      </c>
      <c r="B3" s="630"/>
      <c r="C3" s="630"/>
      <c r="D3" s="630"/>
      <c r="E3" s="630"/>
      <c r="F3" s="630"/>
      <c r="G3" s="630"/>
      <c r="H3" s="631"/>
    </row>
    <row r="4" spans="1:8" ht="14.25" thickBot="1">
      <c r="A4" s="632" t="s">
        <v>696</v>
      </c>
      <c r="B4" s="633"/>
      <c r="C4" s="633"/>
      <c r="D4" s="633"/>
      <c r="E4" s="633"/>
      <c r="F4" s="633"/>
      <c r="G4" s="633"/>
      <c r="H4" s="634"/>
    </row>
    <row r="5" spans="1:8" ht="17.25" thickBot="1" thickTop="1">
      <c r="A5" s="635" t="s">
        <v>250</v>
      </c>
      <c r="B5" s="637" t="s">
        <v>697</v>
      </c>
      <c r="C5" s="639" t="s">
        <v>698</v>
      </c>
      <c r="D5" s="640"/>
      <c r="E5" s="640"/>
      <c r="F5" s="641"/>
      <c r="G5" s="642" t="s">
        <v>699</v>
      </c>
      <c r="H5" s="644" t="s">
        <v>700</v>
      </c>
    </row>
    <row r="6" spans="1:8" ht="17.25" thickBot="1" thickTop="1">
      <c r="A6" s="636"/>
      <c r="B6" s="638"/>
      <c r="C6" s="227" t="s">
        <v>714</v>
      </c>
      <c r="D6" s="228" t="s">
        <v>701</v>
      </c>
      <c r="E6" s="229" t="s">
        <v>702</v>
      </c>
      <c r="F6" s="230" t="s">
        <v>715</v>
      </c>
      <c r="G6" s="643"/>
      <c r="H6" s="645"/>
    </row>
    <row r="7" spans="1:8" ht="13.5" thickBot="1">
      <c r="A7" s="231" t="s">
        <v>570</v>
      </c>
      <c r="B7" s="232" t="s">
        <v>703</v>
      </c>
      <c r="C7" s="233" t="s">
        <v>704</v>
      </c>
      <c r="D7" s="234" t="s">
        <v>705</v>
      </c>
      <c r="E7" s="232" t="s">
        <v>706</v>
      </c>
      <c r="F7" s="235" t="s">
        <v>707</v>
      </c>
      <c r="G7" s="236" t="s">
        <v>708</v>
      </c>
      <c r="H7" s="237" t="s">
        <v>709</v>
      </c>
    </row>
    <row r="8" spans="1:8" ht="14.25" thickBot="1" thickTop="1">
      <c r="A8" s="238" t="s">
        <v>20</v>
      </c>
      <c r="B8" s="239" t="s">
        <v>710</v>
      </c>
      <c r="C8" s="240">
        <f>SUM(C9)</f>
        <v>10528895</v>
      </c>
      <c r="D8" s="241">
        <f>SUM(C8)</f>
        <v>10528895</v>
      </c>
      <c r="E8" s="241">
        <f>SUM(D8)</f>
        <v>10528895</v>
      </c>
      <c r="F8" s="241">
        <f>SUM(E8)</f>
        <v>10528895</v>
      </c>
      <c r="G8" s="242">
        <f>SUM(D8:F8)</f>
        <v>31586685</v>
      </c>
      <c r="H8" s="243">
        <f>SUM(C8,G8)</f>
        <v>42115580</v>
      </c>
    </row>
    <row r="9" spans="1:8" ht="24" thickBot="1" thickTop="1">
      <c r="A9" s="244"/>
      <c r="B9" s="245" t="s">
        <v>256</v>
      </c>
      <c r="C9" s="246">
        <f>SUM('E 1.'!AG10:AJ10)</f>
        <v>10528895</v>
      </c>
      <c r="D9" s="241"/>
      <c r="E9" s="241"/>
      <c r="F9" s="241"/>
      <c r="G9" s="242"/>
      <c r="H9" s="243"/>
    </row>
    <row r="10" spans="1:8" ht="39.75" thickBot="1" thickTop="1">
      <c r="A10" s="247" t="s">
        <v>21</v>
      </c>
      <c r="B10" s="239" t="s">
        <v>711</v>
      </c>
      <c r="C10" s="240">
        <f>SUM(C11)</f>
        <v>1368756.35</v>
      </c>
      <c r="D10" s="241">
        <f>SUM(C10)</f>
        <v>1368756.35</v>
      </c>
      <c r="E10" s="241">
        <f>SUM(D10)</f>
        <v>1368756.35</v>
      </c>
      <c r="F10" s="241">
        <f>SUM(E10)</f>
        <v>1368756.35</v>
      </c>
      <c r="G10" s="248">
        <f>SUM(D10:F10)</f>
        <v>4106269.0500000003</v>
      </c>
      <c r="H10" s="249">
        <f>SUM(C10,G10)</f>
        <v>5475025.4</v>
      </c>
    </row>
    <row r="11" spans="1:8" ht="24" thickBot="1" thickTop="1">
      <c r="A11" s="250"/>
      <c r="B11" s="245" t="s">
        <v>256</v>
      </c>
      <c r="C11" s="246">
        <f>C9*0.13</f>
        <v>1368756.35</v>
      </c>
      <c r="D11" s="251"/>
      <c r="E11" s="252"/>
      <c r="F11" s="253"/>
      <c r="G11" s="248"/>
      <c r="H11" s="249"/>
    </row>
    <row r="12" spans="1:8" ht="14.25" thickBot="1" thickTop="1">
      <c r="A12" s="250" t="s">
        <v>254</v>
      </c>
      <c r="B12" s="239" t="s">
        <v>649</v>
      </c>
      <c r="C12" s="254">
        <f>SUM(C13)</f>
        <v>5285241</v>
      </c>
      <c r="D12" s="255">
        <f>SUM(C12)</f>
        <v>5285241</v>
      </c>
      <c r="E12" s="256">
        <f>SUM(D12)</f>
        <v>5285241</v>
      </c>
      <c r="F12" s="257">
        <f>SUM(E12)</f>
        <v>5285241</v>
      </c>
      <c r="G12" s="242">
        <f>SUM(D12:F12)</f>
        <v>15855723</v>
      </c>
      <c r="H12" s="243">
        <f>SUM(C12,G12)</f>
        <v>21140964</v>
      </c>
    </row>
    <row r="13" spans="1:8" ht="14.25" thickBot="1" thickTop="1">
      <c r="A13" s="258" t="s">
        <v>712</v>
      </c>
      <c r="B13" s="259" t="s">
        <v>138</v>
      </c>
      <c r="C13" s="260">
        <f>SUM('E 1.'!AG37:AJ37)</f>
        <v>5285241</v>
      </c>
      <c r="D13" s="261"/>
      <c r="E13" s="261"/>
      <c r="F13" s="261"/>
      <c r="G13" s="262"/>
      <c r="H13" s="263"/>
    </row>
    <row r="14" spans="1:8" ht="19.5" thickBot="1">
      <c r="A14" s="264">
        <v>4</v>
      </c>
      <c r="B14" s="265" t="s">
        <v>713</v>
      </c>
      <c r="C14" s="266">
        <f>SUM(C8,C10,C12)</f>
        <v>17182892.35</v>
      </c>
      <c r="D14" s="267">
        <f>SUM(D8,D10,D12)</f>
        <v>17182892.35</v>
      </c>
      <c r="E14" s="268">
        <f>SUM(E8,E10,E12)</f>
        <v>17182892.35</v>
      </c>
      <c r="F14" s="269">
        <f>SUM(F8,F10,F12)</f>
        <v>17182892.35</v>
      </c>
      <c r="G14" s="270">
        <f>SUM(G8,G10,G12)</f>
        <v>51548677.05</v>
      </c>
      <c r="H14" s="270">
        <f>SUM(H8:H13)</f>
        <v>68731569.4</v>
      </c>
    </row>
    <row r="15" ht="13.5" thickTop="1"/>
  </sheetData>
  <sheetProtection password="CA09" sheet="1"/>
  <mergeCells count="9">
    <mergeCell ref="A1:C1"/>
    <mergeCell ref="A2:H2"/>
    <mergeCell ref="A3:H3"/>
    <mergeCell ref="A4:H4"/>
    <mergeCell ref="A5:A6"/>
    <mergeCell ref="B5:B6"/>
    <mergeCell ref="C5:F5"/>
    <mergeCell ref="G5:G6"/>
    <mergeCell ref="H5:H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1:F13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34.125" style="0" customWidth="1"/>
    <col min="3" max="3" width="16.00390625" style="0" customWidth="1"/>
    <col min="4" max="4" width="16.375" style="0" customWidth="1"/>
    <col min="5" max="5" width="15.125" style="0" customWidth="1"/>
    <col min="6" max="6" width="15.875" style="0" customWidth="1"/>
  </cols>
  <sheetData>
    <row r="1" spans="1:5" ht="13.5" thickBot="1">
      <c r="A1" s="513" t="s">
        <v>744</v>
      </c>
      <c r="B1" s="513"/>
      <c r="C1" s="513"/>
      <c r="D1" s="513"/>
      <c r="E1" s="513"/>
    </row>
    <row r="2" spans="1:6" ht="18.75" thickTop="1">
      <c r="A2" s="626" t="s">
        <v>23</v>
      </c>
      <c r="B2" s="627"/>
      <c r="C2" s="627"/>
      <c r="D2" s="627"/>
      <c r="E2" s="627"/>
      <c r="F2" s="628"/>
    </row>
    <row r="3" spans="1:6" ht="15">
      <c r="A3" s="629" t="s">
        <v>716</v>
      </c>
      <c r="B3" s="630"/>
      <c r="C3" s="630"/>
      <c r="D3" s="630"/>
      <c r="E3" s="630"/>
      <c r="F3" s="631"/>
    </row>
    <row r="4" spans="1:6" ht="13.5" thickBot="1">
      <c r="A4" s="646" t="s">
        <v>717</v>
      </c>
      <c r="B4" s="647"/>
      <c r="C4" s="647"/>
      <c r="D4" s="647"/>
      <c r="E4" s="647"/>
      <c r="F4" s="648"/>
    </row>
    <row r="5" spans="1:6" ht="13.5" thickTop="1">
      <c r="A5" s="649" t="s">
        <v>718</v>
      </c>
      <c r="B5" s="651" t="s">
        <v>719</v>
      </c>
      <c r="C5" s="651" t="s">
        <v>720</v>
      </c>
      <c r="D5" s="651"/>
      <c r="E5" s="651"/>
      <c r="F5" s="653" t="s">
        <v>721</v>
      </c>
    </row>
    <row r="6" spans="1:6" ht="13.5" thickBot="1">
      <c r="A6" s="650"/>
      <c r="B6" s="652"/>
      <c r="C6" s="271" t="s">
        <v>714</v>
      </c>
      <c r="D6" s="271" t="s">
        <v>722</v>
      </c>
      <c r="E6" s="271" t="s">
        <v>724</v>
      </c>
      <c r="F6" s="654"/>
    </row>
    <row r="7" spans="1:6" ht="13.5" thickBot="1">
      <c r="A7" s="272">
        <v>1</v>
      </c>
      <c r="B7" s="273">
        <v>2</v>
      </c>
      <c r="C7" s="273">
        <v>3</v>
      </c>
      <c r="D7" s="273">
        <v>4</v>
      </c>
      <c r="E7" s="273">
        <v>5</v>
      </c>
      <c r="F7" s="274">
        <v>6</v>
      </c>
    </row>
    <row r="8" spans="1:6" ht="12.75">
      <c r="A8" s="275" t="s">
        <v>20</v>
      </c>
      <c r="B8" s="276"/>
      <c r="C8" s="277">
        <v>0</v>
      </c>
      <c r="D8" s="277">
        <v>0</v>
      </c>
      <c r="E8" s="277">
        <v>0</v>
      </c>
      <c r="F8" s="278">
        <v>0</v>
      </c>
    </row>
    <row r="9" spans="1:6" ht="12.75">
      <c r="A9" s="279" t="s">
        <v>21</v>
      </c>
      <c r="B9" s="280"/>
      <c r="C9" s="281">
        <v>0</v>
      </c>
      <c r="D9" s="281">
        <v>0</v>
      </c>
      <c r="E9" s="281">
        <v>0</v>
      </c>
      <c r="F9" s="282">
        <v>0</v>
      </c>
    </row>
    <row r="10" spans="1:6" ht="12.75">
      <c r="A10" s="279" t="s">
        <v>254</v>
      </c>
      <c r="B10" s="280"/>
      <c r="C10" s="281">
        <v>0</v>
      </c>
      <c r="D10" s="281">
        <v>0</v>
      </c>
      <c r="E10" s="281">
        <v>0</v>
      </c>
      <c r="F10" s="282">
        <v>0</v>
      </c>
    </row>
    <row r="11" spans="1:6" ht="12.75">
      <c r="A11" s="279" t="s">
        <v>255</v>
      </c>
      <c r="B11" s="280"/>
      <c r="C11" s="281">
        <v>0</v>
      </c>
      <c r="D11" s="281">
        <v>0</v>
      </c>
      <c r="E11" s="281">
        <v>0</v>
      </c>
      <c r="F11" s="282">
        <v>0</v>
      </c>
    </row>
    <row r="12" spans="1:6" ht="13.5" thickBot="1">
      <c r="A12" s="283" t="s">
        <v>556</v>
      </c>
      <c r="B12" s="284"/>
      <c r="C12" s="285">
        <v>0</v>
      </c>
      <c r="D12" s="285">
        <v>0</v>
      </c>
      <c r="E12" s="285">
        <v>0</v>
      </c>
      <c r="F12" s="282">
        <v>0</v>
      </c>
    </row>
    <row r="13" spans="1:6" ht="16.5" thickBot="1">
      <c r="A13" s="286" t="s">
        <v>557</v>
      </c>
      <c r="B13" s="287" t="s">
        <v>723</v>
      </c>
      <c r="C13" s="288">
        <v>0</v>
      </c>
      <c r="D13" s="288">
        <v>0</v>
      </c>
      <c r="E13" s="288">
        <v>0</v>
      </c>
      <c r="F13" s="289">
        <v>0</v>
      </c>
    </row>
  </sheetData>
  <sheetProtection/>
  <mergeCells count="8">
    <mergeCell ref="A1:E1"/>
    <mergeCell ref="A2:F2"/>
    <mergeCell ref="A3:F3"/>
    <mergeCell ref="A4:F4"/>
    <mergeCell ref="A5:A6"/>
    <mergeCell ref="B5:B6"/>
    <mergeCell ref="C5:E5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V228"/>
  <sheetViews>
    <sheetView view="pageBreakPreview" zoomScaleSheetLayoutView="100" zoomScalePageLayoutView="0" workbookViewId="0" topLeftCell="A1">
      <selection activeCell="AU10" sqref="AU10"/>
    </sheetView>
  </sheetViews>
  <sheetFormatPr defaultColWidth="9.00390625" defaultRowHeight="12.75"/>
  <cols>
    <col min="2" max="2" width="2.00390625" style="0" customWidth="1"/>
    <col min="3" max="3" width="2.375" style="0" customWidth="1"/>
    <col min="4" max="4" width="2.75390625" style="0" customWidth="1"/>
    <col min="5" max="5" width="3.00390625" style="0" customWidth="1"/>
    <col min="6" max="6" width="2.375" style="0" customWidth="1"/>
    <col min="7" max="7" width="1.875" style="0" customWidth="1"/>
    <col min="8" max="8" width="1.12109375" style="0" customWidth="1"/>
    <col min="9" max="9" width="3.25390625" style="0" customWidth="1"/>
    <col min="10" max="10" width="3.125" style="0" customWidth="1"/>
    <col min="11" max="11" width="3.375" style="0" customWidth="1"/>
    <col min="12" max="12" width="2.875" style="0" customWidth="1"/>
    <col min="13" max="13" width="1.25" style="0" customWidth="1"/>
    <col min="14" max="14" width="2.25390625" style="0" customWidth="1"/>
    <col min="15" max="15" width="1.12109375" style="0" customWidth="1"/>
    <col min="16" max="16" width="2.125" style="0" customWidth="1"/>
    <col min="17" max="17" width="1.37890625" style="0" customWidth="1"/>
    <col min="18" max="19" width="2.125" style="0" customWidth="1"/>
    <col min="20" max="20" width="1.75390625" style="0" customWidth="1"/>
    <col min="21" max="21" width="0.875" style="0" customWidth="1"/>
    <col min="22" max="22" width="2.375" style="0" customWidth="1"/>
    <col min="23" max="23" width="3.875" style="0" customWidth="1"/>
    <col min="24" max="24" width="2.75390625" style="0" customWidth="1"/>
    <col min="25" max="25" width="4.25390625" style="0" customWidth="1"/>
    <col min="26" max="26" width="1.875" style="0" customWidth="1"/>
    <col min="27" max="27" width="3.75390625" style="0" customWidth="1"/>
    <col min="28" max="28" width="3.00390625" style="0" customWidth="1"/>
    <col min="29" max="29" width="3.75390625" style="0" customWidth="1"/>
    <col min="30" max="30" width="3.875" style="0" customWidth="1"/>
    <col min="31" max="31" width="3.375" style="0" customWidth="1"/>
    <col min="32" max="35" width="1.75390625" style="0" customWidth="1"/>
    <col min="36" max="36" width="7.25390625" style="0" customWidth="1"/>
    <col min="37" max="39" width="1.75390625" style="0" customWidth="1"/>
    <col min="40" max="40" width="11.25390625" style="0" customWidth="1"/>
    <col min="41" max="41" width="2.625" style="0" customWidth="1"/>
    <col min="42" max="42" width="4.00390625" style="0" customWidth="1"/>
    <col min="43" max="43" width="3.75390625" style="0" customWidth="1"/>
    <col min="44" max="44" width="4.375" style="0" customWidth="1"/>
    <col min="45" max="45" width="11.25390625" style="0" customWidth="1"/>
    <col min="46" max="46" width="12.00390625" style="0" customWidth="1"/>
    <col min="47" max="48" width="10.125" style="0" bestFit="1" customWidth="1"/>
  </cols>
  <sheetData>
    <row r="1" spans="1:23" ht="13.5" thickBot="1">
      <c r="A1" s="365" t="s">
        <v>732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</row>
    <row r="2" spans="1:45" ht="18.75" thickTop="1">
      <c r="A2" s="359" t="s">
        <v>249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1"/>
    </row>
    <row r="3" spans="1:45" ht="23.25">
      <c r="A3" s="298" t="s">
        <v>23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300"/>
    </row>
    <row r="4" spans="1:45" ht="12.75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3"/>
    </row>
    <row r="5" spans="1:45" ht="12.75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6"/>
    </row>
    <row r="6" spans="1:45" ht="12.75">
      <c r="A6" s="307" t="s">
        <v>19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9"/>
    </row>
    <row r="7" spans="1:45" ht="12.75" customHeight="1">
      <c r="A7" s="312" t="s">
        <v>250</v>
      </c>
      <c r="B7" s="313"/>
      <c r="C7" s="325" t="s">
        <v>251</v>
      </c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7"/>
      <c r="AC7" s="331" t="s">
        <v>252</v>
      </c>
      <c r="AD7" s="332"/>
      <c r="AE7" s="332"/>
      <c r="AF7" s="332"/>
      <c r="AG7" s="316" t="s">
        <v>253</v>
      </c>
      <c r="AH7" s="317"/>
      <c r="AI7" s="317"/>
      <c r="AJ7" s="318"/>
      <c r="AK7" s="316" t="s">
        <v>253</v>
      </c>
      <c r="AL7" s="317"/>
      <c r="AM7" s="317"/>
      <c r="AN7" s="318"/>
      <c r="AO7" s="316" t="s">
        <v>555</v>
      </c>
      <c r="AP7" s="317"/>
      <c r="AQ7" s="317"/>
      <c r="AR7" s="318"/>
      <c r="AS7" s="310" t="s">
        <v>674</v>
      </c>
    </row>
    <row r="8" spans="1:45" ht="12.75" customHeight="1">
      <c r="A8" s="314"/>
      <c r="B8" s="315"/>
      <c r="C8" s="328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30"/>
      <c r="AC8" s="333"/>
      <c r="AD8" s="334"/>
      <c r="AE8" s="334"/>
      <c r="AF8" s="334"/>
      <c r="AG8" s="368" t="s">
        <v>672</v>
      </c>
      <c r="AH8" s="320"/>
      <c r="AI8" s="320"/>
      <c r="AJ8" s="321"/>
      <c r="AK8" s="368" t="s">
        <v>673</v>
      </c>
      <c r="AL8" s="320"/>
      <c r="AM8" s="320"/>
      <c r="AN8" s="321"/>
      <c r="AO8" s="319" t="s">
        <v>729</v>
      </c>
      <c r="AP8" s="320"/>
      <c r="AQ8" s="320"/>
      <c r="AR8" s="321"/>
      <c r="AS8" s="311"/>
    </row>
    <row r="9" spans="1:45" ht="12.75">
      <c r="A9" s="366" t="s">
        <v>20</v>
      </c>
      <c r="B9" s="367"/>
      <c r="C9" s="362" t="s">
        <v>21</v>
      </c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4"/>
      <c r="AC9" s="362" t="s">
        <v>254</v>
      </c>
      <c r="AD9" s="363"/>
      <c r="AE9" s="363"/>
      <c r="AF9" s="364"/>
      <c r="AG9" s="362" t="s">
        <v>255</v>
      </c>
      <c r="AH9" s="363"/>
      <c r="AI9" s="363"/>
      <c r="AJ9" s="364"/>
      <c r="AK9" s="362">
        <v>5</v>
      </c>
      <c r="AL9" s="363"/>
      <c r="AM9" s="363"/>
      <c r="AN9" s="364"/>
      <c r="AO9" s="362" t="s">
        <v>557</v>
      </c>
      <c r="AP9" s="363"/>
      <c r="AQ9" s="363"/>
      <c r="AR9" s="364"/>
      <c r="AS9" s="190" t="s">
        <v>558</v>
      </c>
    </row>
    <row r="10" spans="1:45" ht="12.75">
      <c r="A10" s="369" t="s">
        <v>202</v>
      </c>
      <c r="B10" s="370"/>
      <c r="C10" s="371" t="s">
        <v>256</v>
      </c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3"/>
      <c r="AC10" s="374" t="s">
        <v>113</v>
      </c>
      <c r="AD10" s="375"/>
      <c r="AE10" s="375"/>
      <c r="AF10" s="376"/>
      <c r="AG10" s="335">
        <v>10528895</v>
      </c>
      <c r="AH10" s="336"/>
      <c r="AI10" s="336"/>
      <c r="AJ10" s="337"/>
      <c r="AK10" s="335">
        <v>10042927</v>
      </c>
      <c r="AL10" s="336"/>
      <c r="AM10" s="336"/>
      <c r="AN10" s="337"/>
      <c r="AO10" s="335">
        <v>10042927</v>
      </c>
      <c r="AP10" s="336"/>
      <c r="AQ10" s="336"/>
      <c r="AR10" s="337"/>
      <c r="AS10" s="191">
        <f aca="true" t="shared" si="0" ref="AS10:AS73">IF(AK10&gt;0,AO10/AK10,"n.é.")</f>
        <v>1</v>
      </c>
    </row>
    <row r="11" spans="1:45" ht="12.75">
      <c r="A11" s="369" t="s">
        <v>203</v>
      </c>
      <c r="B11" s="370"/>
      <c r="C11" s="371" t="s">
        <v>257</v>
      </c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3"/>
      <c r="AC11" s="377" t="s">
        <v>114</v>
      </c>
      <c r="AD11" s="378"/>
      <c r="AE11" s="378"/>
      <c r="AF11" s="379"/>
      <c r="AG11" s="335">
        <v>0</v>
      </c>
      <c r="AH11" s="336"/>
      <c r="AI11" s="336"/>
      <c r="AJ11" s="337"/>
      <c r="AK11" s="335">
        <v>0</v>
      </c>
      <c r="AL11" s="336"/>
      <c r="AM11" s="336"/>
      <c r="AN11" s="337"/>
      <c r="AO11" s="335">
        <v>0</v>
      </c>
      <c r="AP11" s="336"/>
      <c r="AQ11" s="336"/>
      <c r="AR11" s="337"/>
      <c r="AS11" s="191" t="str">
        <f t="shared" si="0"/>
        <v>n.é.</v>
      </c>
    </row>
    <row r="12" spans="1:45" ht="12.75">
      <c r="A12" s="369" t="s">
        <v>237</v>
      </c>
      <c r="B12" s="370"/>
      <c r="C12" s="371" t="s">
        <v>258</v>
      </c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3"/>
      <c r="AC12" s="377" t="s">
        <v>259</v>
      </c>
      <c r="AD12" s="378"/>
      <c r="AE12" s="378"/>
      <c r="AF12" s="379"/>
      <c r="AG12" s="335">
        <v>0</v>
      </c>
      <c r="AH12" s="336"/>
      <c r="AI12" s="336"/>
      <c r="AJ12" s="337"/>
      <c r="AK12" s="335">
        <v>0</v>
      </c>
      <c r="AL12" s="336"/>
      <c r="AM12" s="336"/>
      <c r="AN12" s="337"/>
      <c r="AO12" s="335">
        <v>0</v>
      </c>
      <c r="AP12" s="336"/>
      <c r="AQ12" s="336"/>
      <c r="AR12" s="337"/>
      <c r="AS12" s="191" t="str">
        <f t="shared" si="0"/>
        <v>n.é.</v>
      </c>
    </row>
    <row r="13" spans="1:45" ht="12.75" customHeight="1">
      <c r="A13" s="369" t="s">
        <v>238</v>
      </c>
      <c r="B13" s="370"/>
      <c r="C13" s="380" t="s">
        <v>260</v>
      </c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2"/>
      <c r="AC13" s="377" t="s">
        <v>261</v>
      </c>
      <c r="AD13" s="378"/>
      <c r="AE13" s="378"/>
      <c r="AF13" s="379"/>
      <c r="AG13" s="335">
        <v>0</v>
      </c>
      <c r="AH13" s="336"/>
      <c r="AI13" s="336"/>
      <c r="AJ13" s="337"/>
      <c r="AK13" s="335">
        <v>0</v>
      </c>
      <c r="AL13" s="336"/>
      <c r="AM13" s="336"/>
      <c r="AN13" s="337"/>
      <c r="AO13" s="335">
        <v>0</v>
      </c>
      <c r="AP13" s="336"/>
      <c r="AQ13" s="336"/>
      <c r="AR13" s="337"/>
      <c r="AS13" s="191" t="str">
        <f t="shared" si="0"/>
        <v>n.é.</v>
      </c>
    </row>
    <row r="14" spans="1:45" ht="12.75" customHeight="1">
      <c r="A14" s="369" t="s">
        <v>239</v>
      </c>
      <c r="B14" s="370"/>
      <c r="C14" s="380" t="s">
        <v>116</v>
      </c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2"/>
      <c r="AC14" s="377" t="s">
        <v>115</v>
      </c>
      <c r="AD14" s="378"/>
      <c r="AE14" s="378"/>
      <c r="AF14" s="379"/>
      <c r="AG14" s="335">
        <v>0</v>
      </c>
      <c r="AH14" s="336"/>
      <c r="AI14" s="336"/>
      <c r="AJ14" s="337"/>
      <c r="AK14" s="335">
        <v>0</v>
      </c>
      <c r="AL14" s="336"/>
      <c r="AM14" s="336"/>
      <c r="AN14" s="337"/>
      <c r="AO14" s="335">
        <v>0</v>
      </c>
      <c r="AP14" s="336"/>
      <c r="AQ14" s="336"/>
      <c r="AR14" s="337"/>
      <c r="AS14" s="191" t="str">
        <f t="shared" si="0"/>
        <v>n.é.</v>
      </c>
    </row>
    <row r="15" spans="1:45" ht="12.75" customHeight="1">
      <c r="A15" s="369" t="s">
        <v>240</v>
      </c>
      <c r="B15" s="370"/>
      <c r="C15" s="380" t="s">
        <v>118</v>
      </c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2"/>
      <c r="AC15" s="377" t="s">
        <v>117</v>
      </c>
      <c r="AD15" s="378"/>
      <c r="AE15" s="378"/>
      <c r="AF15" s="379"/>
      <c r="AG15" s="335">
        <v>0</v>
      </c>
      <c r="AH15" s="336"/>
      <c r="AI15" s="336"/>
      <c r="AJ15" s="337"/>
      <c r="AK15" s="335">
        <v>0</v>
      </c>
      <c r="AL15" s="336"/>
      <c r="AM15" s="336"/>
      <c r="AN15" s="337"/>
      <c r="AO15" s="335">
        <v>0</v>
      </c>
      <c r="AP15" s="336"/>
      <c r="AQ15" s="336"/>
      <c r="AR15" s="337"/>
      <c r="AS15" s="191" t="str">
        <f t="shared" si="0"/>
        <v>n.é.</v>
      </c>
    </row>
    <row r="16" spans="1:45" ht="12.75" customHeight="1">
      <c r="A16" s="369" t="s">
        <v>234</v>
      </c>
      <c r="B16" s="370"/>
      <c r="C16" s="380" t="s">
        <v>262</v>
      </c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2"/>
      <c r="AC16" s="377" t="s">
        <v>119</v>
      </c>
      <c r="AD16" s="378"/>
      <c r="AE16" s="378"/>
      <c r="AF16" s="379"/>
      <c r="AG16" s="335">
        <v>600000</v>
      </c>
      <c r="AH16" s="336"/>
      <c r="AI16" s="336"/>
      <c r="AJ16" s="337"/>
      <c r="AK16" s="335">
        <v>600000</v>
      </c>
      <c r="AL16" s="336"/>
      <c r="AM16" s="336"/>
      <c r="AN16" s="337"/>
      <c r="AO16" s="335">
        <v>600000</v>
      </c>
      <c r="AP16" s="336"/>
      <c r="AQ16" s="336"/>
      <c r="AR16" s="337"/>
      <c r="AS16" s="192">
        <f t="shared" si="0"/>
        <v>1</v>
      </c>
    </row>
    <row r="17" spans="1:45" ht="12.75" customHeight="1">
      <c r="A17" s="369" t="s">
        <v>235</v>
      </c>
      <c r="B17" s="370"/>
      <c r="C17" s="380" t="s">
        <v>263</v>
      </c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2"/>
      <c r="AC17" s="377" t="s">
        <v>120</v>
      </c>
      <c r="AD17" s="378"/>
      <c r="AE17" s="378"/>
      <c r="AF17" s="379"/>
      <c r="AG17" s="335">
        <v>0</v>
      </c>
      <c r="AH17" s="336"/>
      <c r="AI17" s="336"/>
      <c r="AJ17" s="337"/>
      <c r="AK17" s="335">
        <v>0</v>
      </c>
      <c r="AL17" s="336"/>
      <c r="AM17" s="336"/>
      <c r="AN17" s="337"/>
      <c r="AO17" s="335">
        <v>0</v>
      </c>
      <c r="AP17" s="336"/>
      <c r="AQ17" s="336"/>
      <c r="AR17" s="337"/>
      <c r="AS17" s="191" t="str">
        <f t="shared" si="0"/>
        <v>n.é.</v>
      </c>
    </row>
    <row r="18" spans="1:45" ht="12.75" customHeight="1">
      <c r="A18" s="369" t="s">
        <v>264</v>
      </c>
      <c r="B18" s="370"/>
      <c r="C18" s="383" t="s">
        <v>265</v>
      </c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5"/>
      <c r="AC18" s="377" t="s">
        <v>121</v>
      </c>
      <c r="AD18" s="378"/>
      <c r="AE18" s="378"/>
      <c r="AF18" s="379"/>
      <c r="AG18" s="335">
        <v>0</v>
      </c>
      <c r="AH18" s="336"/>
      <c r="AI18" s="336"/>
      <c r="AJ18" s="337"/>
      <c r="AK18" s="335">
        <v>0</v>
      </c>
      <c r="AL18" s="336"/>
      <c r="AM18" s="336"/>
      <c r="AN18" s="337"/>
      <c r="AO18" s="335">
        <v>0</v>
      </c>
      <c r="AP18" s="336"/>
      <c r="AQ18" s="336"/>
      <c r="AR18" s="337"/>
      <c r="AS18" s="191" t="str">
        <f t="shared" si="0"/>
        <v>n.é.</v>
      </c>
    </row>
    <row r="19" spans="1:45" ht="12.75" customHeight="1">
      <c r="A19" s="369" t="s">
        <v>266</v>
      </c>
      <c r="B19" s="370"/>
      <c r="C19" s="383" t="s">
        <v>267</v>
      </c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5"/>
      <c r="AC19" s="377" t="s">
        <v>122</v>
      </c>
      <c r="AD19" s="378"/>
      <c r="AE19" s="378"/>
      <c r="AF19" s="379"/>
      <c r="AG19" s="335">
        <v>0</v>
      </c>
      <c r="AH19" s="336"/>
      <c r="AI19" s="336"/>
      <c r="AJ19" s="337"/>
      <c r="AK19" s="335">
        <v>0</v>
      </c>
      <c r="AL19" s="336"/>
      <c r="AM19" s="336"/>
      <c r="AN19" s="337"/>
      <c r="AO19" s="335">
        <v>0</v>
      </c>
      <c r="AP19" s="336"/>
      <c r="AQ19" s="336"/>
      <c r="AR19" s="337"/>
      <c r="AS19" s="191" t="str">
        <f t="shared" si="0"/>
        <v>n.é.</v>
      </c>
    </row>
    <row r="20" spans="1:45" ht="12.75" customHeight="1">
      <c r="A20" s="369" t="s">
        <v>242</v>
      </c>
      <c r="B20" s="370"/>
      <c r="C20" s="383" t="s">
        <v>268</v>
      </c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5"/>
      <c r="AC20" s="377" t="s">
        <v>269</v>
      </c>
      <c r="AD20" s="378"/>
      <c r="AE20" s="378"/>
      <c r="AF20" s="379"/>
      <c r="AG20" s="335">
        <v>0</v>
      </c>
      <c r="AH20" s="336"/>
      <c r="AI20" s="336"/>
      <c r="AJ20" s="337"/>
      <c r="AK20" s="335">
        <v>0</v>
      </c>
      <c r="AL20" s="336"/>
      <c r="AM20" s="336"/>
      <c r="AN20" s="337"/>
      <c r="AO20" s="335">
        <v>0</v>
      </c>
      <c r="AP20" s="336"/>
      <c r="AQ20" s="336"/>
      <c r="AR20" s="337"/>
      <c r="AS20" s="191" t="str">
        <f t="shared" si="0"/>
        <v>n.é.</v>
      </c>
    </row>
    <row r="21" spans="1:45" ht="12.75" customHeight="1">
      <c r="A21" s="369" t="s">
        <v>270</v>
      </c>
      <c r="B21" s="370"/>
      <c r="C21" s="383" t="s">
        <v>271</v>
      </c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5"/>
      <c r="AC21" s="377" t="s">
        <v>272</v>
      </c>
      <c r="AD21" s="378"/>
      <c r="AE21" s="378"/>
      <c r="AF21" s="379"/>
      <c r="AG21" s="335">
        <v>0</v>
      </c>
      <c r="AH21" s="336"/>
      <c r="AI21" s="336"/>
      <c r="AJ21" s="337"/>
      <c r="AK21" s="335">
        <v>0</v>
      </c>
      <c r="AL21" s="336"/>
      <c r="AM21" s="336"/>
      <c r="AN21" s="337"/>
      <c r="AO21" s="335">
        <v>0</v>
      </c>
      <c r="AP21" s="336"/>
      <c r="AQ21" s="336"/>
      <c r="AR21" s="337"/>
      <c r="AS21" s="191" t="str">
        <f t="shared" si="0"/>
        <v>n.é.</v>
      </c>
    </row>
    <row r="22" spans="1:45" ht="12.75" customHeight="1">
      <c r="A22" s="369" t="s">
        <v>273</v>
      </c>
      <c r="B22" s="370"/>
      <c r="C22" s="383" t="s">
        <v>274</v>
      </c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5"/>
      <c r="AC22" s="377" t="s">
        <v>275</v>
      </c>
      <c r="AD22" s="378"/>
      <c r="AE22" s="378"/>
      <c r="AF22" s="379"/>
      <c r="AG22" s="335">
        <v>0</v>
      </c>
      <c r="AH22" s="336"/>
      <c r="AI22" s="336"/>
      <c r="AJ22" s="337"/>
      <c r="AK22" s="335">
        <v>27807</v>
      </c>
      <c r="AL22" s="336"/>
      <c r="AM22" s="336"/>
      <c r="AN22" s="337"/>
      <c r="AO22" s="335">
        <v>27807</v>
      </c>
      <c r="AP22" s="336"/>
      <c r="AQ22" s="336"/>
      <c r="AR22" s="337"/>
      <c r="AS22" s="192">
        <f t="shared" si="0"/>
        <v>1</v>
      </c>
    </row>
    <row r="23" spans="1:45" ht="12.75" customHeight="1">
      <c r="A23" s="369" t="s">
        <v>276</v>
      </c>
      <c r="B23" s="370"/>
      <c r="C23" s="380" t="s">
        <v>277</v>
      </c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2"/>
      <c r="AC23" s="377" t="s">
        <v>123</v>
      </c>
      <c r="AD23" s="378"/>
      <c r="AE23" s="378"/>
      <c r="AF23" s="379"/>
      <c r="AG23" s="353">
        <f>SUM(AG10:AJ22)</f>
        <v>11128895</v>
      </c>
      <c r="AH23" s="354"/>
      <c r="AI23" s="354"/>
      <c r="AJ23" s="355"/>
      <c r="AK23" s="353">
        <f>SUM(AK10:AN22)</f>
        <v>10670734</v>
      </c>
      <c r="AL23" s="354"/>
      <c r="AM23" s="354"/>
      <c r="AN23" s="355"/>
      <c r="AO23" s="353">
        <f>SUM(AO10:AR22)</f>
        <v>10670734</v>
      </c>
      <c r="AP23" s="354"/>
      <c r="AQ23" s="354"/>
      <c r="AR23" s="355"/>
      <c r="AS23" s="193">
        <f t="shared" si="0"/>
        <v>1</v>
      </c>
    </row>
    <row r="24" spans="1:45" ht="12.75" customHeight="1">
      <c r="A24" s="369" t="s">
        <v>204</v>
      </c>
      <c r="B24" s="370"/>
      <c r="C24" s="383" t="s">
        <v>22</v>
      </c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5"/>
      <c r="AC24" s="377" t="s">
        <v>278</v>
      </c>
      <c r="AD24" s="378"/>
      <c r="AE24" s="378"/>
      <c r="AF24" s="379"/>
      <c r="AG24" s="335">
        <v>9418350</v>
      </c>
      <c r="AH24" s="336"/>
      <c r="AI24" s="336"/>
      <c r="AJ24" s="337"/>
      <c r="AK24" s="335">
        <v>10050618</v>
      </c>
      <c r="AL24" s="336"/>
      <c r="AM24" s="336"/>
      <c r="AN24" s="337"/>
      <c r="AO24" s="335">
        <v>10050618</v>
      </c>
      <c r="AP24" s="336"/>
      <c r="AQ24" s="336"/>
      <c r="AR24" s="337"/>
      <c r="AS24" s="191">
        <f t="shared" si="0"/>
        <v>1</v>
      </c>
    </row>
    <row r="25" spans="1:45" ht="12.75" customHeight="1">
      <c r="A25" s="369" t="s">
        <v>205</v>
      </c>
      <c r="B25" s="370"/>
      <c r="C25" s="383" t="s">
        <v>279</v>
      </c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5"/>
      <c r="AC25" s="377" t="s">
        <v>124</v>
      </c>
      <c r="AD25" s="378"/>
      <c r="AE25" s="378"/>
      <c r="AF25" s="379"/>
      <c r="AG25" s="335">
        <v>1020457</v>
      </c>
      <c r="AH25" s="336"/>
      <c r="AI25" s="336"/>
      <c r="AJ25" s="337"/>
      <c r="AK25" s="335">
        <v>1186618</v>
      </c>
      <c r="AL25" s="336"/>
      <c r="AM25" s="336"/>
      <c r="AN25" s="337"/>
      <c r="AO25" s="335">
        <v>1186618</v>
      </c>
      <c r="AP25" s="336"/>
      <c r="AQ25" s="336"/>
      <c r="AR25" s="337"/>
      <c r="AS25" s="191">
        <f t="shared" si="0"/>
        <v>1</v>
      </c>
    </row>
    <row r="26" spans="1:45" ht="12.75">
      <c r="A26" s="369" t="s">
        <v>206</v>
      </c>
      <c r="B26" s="370"/>
      <c r="C26" s="386" t="s">
        <v>280</v>
      </c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8"/>
      <c r="AC26" s="377" t="s">
        <v>281</v>
      </c>
      <c r="AD26" s="378"/>
      <c r="AE26" s="378"/>
      <c r="AF26" s="379"/>
      <c r="AG26" s="335">
        <v>522330</v>
      </c>
      <c r="AH26" s="336"/>
      <c r="AI26" s="336"/>
      <c r="AJ26" s="337"/>
      <c r="AK26" s="335">
        <v>624562</v>
      </c>
      <c r="AL26" s="336"/>
      <c r="AM26" s="336"/>
      <c r="AN26" s="337"/>
      <c r="AO26" s="335">
        <v>624562</v>
      </c>
      <c r="AP26" s="336"/>
      <c r="AQ26" s="336"/>
      <c r="AR26" s="337"/>
      <c r="AS26" s="191">
        <f t="shared" si="0"/>
        <v>1</v>
      </c>
    </row>
    <row r="27" spans="1:45" ht="12.75" customHeight="1" thickBot="1">
      <c r="A27" s="369" t="s">
        <v>207</v>
      </c>
      <c r="B27" s="370"/>
      <c r="C27" s="383" t="s">
        <v>282</v>
      </c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5"/>
      <c r="AC27" s="389" t="s">
        <v>125</v>
      </c>
      <c r="AD27" s="390"/>
      <c r="AE27" s="390"/>
      <c r="AF27" s="391"/>
      <c r="AG27" s="356">
        <f>SUM(AG24:AJ26)</f>
        <v>10961137</v>
      </c>
      <c r="AH27" s="357"/>
      <c r="AI27" s="357"/>
      <c r="AJ27" s="358"/>
      <c r="AK27" s="356">
        <f>SUM(AK24:AN26)</f>
        <v>11861798</v>
      </c>
      <c r="AL27" s="357"/>
      <c r="AM27" s="357"/>
      <c r="AN27" s="358"/>
      <c r="AO27" s="356">
        <f>SUM(AO24:AR26)</f>
        <v>11861798</v>
      </c>
      <c r="AP27" s="357"/>
      <c r="AQ27" s="357"/>
      <c r="AR27" s="358"/>
      <c r="AS27" s="194">
        <f t="shared" si="0"/>
        <v>1</v>
      </c>
    </row>
    <row r="28" spans="1:45" ht="12.75" customHeight="1" thickBot="1" thickTop="1">
      <c r="A28" s="392" t="s">
        <v>208</v>
      </c>
      <c r="B28" s="393"/>
      <c r="C28" s="394" t="s">
        <v>283</v>
      </c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6"/>
      <c r="AC28" s="397" t="s">
        <v>126</v>
      </c>
      <c r="AD28" s="398"/>
      <c r="AE28" s="398"/>
      <c r="AF28" s="399"/>
      <c r="AG28" s="344">
        <f>SUM(AG23,AG27)</f>
        <v>22090032</v>
      </c>
      <c r="AH28" s="345"/>
      <c r="AI28" s="345"/>
      <c r="AJ28" s="346"/>
      <c r="AK28" s="344">
        <f>SUM(AK23,AK27)</f>
        <v>22532532</v>
      </c>
      <c r="AL28" s="345"/>
      <c r="AM28" s="345"/>
      <c r="AN28" s="346"/>
      <c r="AO28" s="344">
        <f>SUM(AO23,AO27)</f>
        <v>22532532</v>
      </c>
      <c r="AP28" s="345"/>
      <c r="AQ28" s="345"/>
      <c r="AR28" s="346"/>
      <c r="AS28" s="195">
        <f t="shared" si="0"/>
        <v>1</v>
      </c>
    </row>
    <row r="29" spans="1:45" ht="12.75" customHeight="1" thickBot="1" thickTop="1">
      <c r="A29" s="392" t="s">
        <v>209</v>
      </c>
      <c r="B29" s="393"/>
      <c r="C29" s="400" t="s">
        <v>284</v>
      </c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2"/>
      <c r="AC29" s="397" t="s">
        <v>127</v>
      </c>
      <c r="AD29" s="398"/>
      <c r="AE29" s="398"/>
      <c r="AF29" s="399"/>
      <c r="AG29" s="344">
        <v>3000883</v>
      </c>
      <c r="AH29" s="345"/>
      <c r="AI29" s="345"/>
      <c r="AJ29" s="346"/>
      <c r="AK29" s="344">
        <v>3147861</v>
      </c>
      <c r="AL29" s="345"/>
      <c r="AM29" s="345"/>
      <c r="AN29" s="346"/>
      <c r="AO29" s="344">
        <v>3147861</v>
      </c>
      <c r="AP29" s="345"/>
      <c r="AQ29" s="345"/>
      <c r="AR29" s="346"/>
      <c r="AS29" s="195">
        <f t="shared" si="0"/>
        <v>1</v>
      </c>
    </row>
    <row r="30" spans="1:45" ht="12.75" customHeight="1" thickTop="1">
      <c r="A30" s="369" t="s">
        <v>210</v>
      </c>
      <c r="B30" s="370"/>
      <c r="C30" s="383" t="s">
        <v>129</v>
      </c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5"/>
      <c r="AC30" s="403" t="s">
        <v>128</v>
      </c>
      <c r="AD30" s="404"/>
      <c r="AE30" s="404"/>
      <c r="AF30" s="405"/>
      <c r="AG30" s="347">
        <v>54886</v>
      </c>
      <c r="AH30" s="348"/>
      <c r="AI30" s="348"/>
      <c r="AJ30" s="349"/>
      <c r="AK30" s="347">
        <v>53318</v>
      </c>
      <c r="AL30" s="348"/>
      <c r="AM30" s="348"/>
      <c r="AN30" s="349"/>
      <c r="AO30" s="347">
        <v>53318</v>
      </c>
      <c r="AP30" s="348"/>
      <c r="AQ30" s="348"/>
      <c r="AR30" s="349"/>
      <c r="AS30" s="196">
        <f t="shared" si="0"/>
        <v>1</v>
      </c>
    </row>
    <row r="31" spans="1:45" ht="12.75" customHeight="1">
      <c r="A31" s="369" t="s">
        <v>285</v>
      </c>
      <c r="B31" s="370"/>
      <c r="C31" s="383" t="s">
        <v>131</v>
      </c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5"/>
      <c r="AC31" s="377" t="s">
        <v>130</v>
      </c>
      <c r="AD31" s="378"/>
      <c r="AE31" s="378"/>
      <c r="AF31" s="379"/>
      <c r="AG31" s="335">
        <v>1198613</v>
      </c>
      <c r="AH31" s="336"/>
      <c r="AI31" s="336"/>
      <c r="AJ31" s="337"/>
      <c r="AK31" s="335">
        <v>2027285</v>
      </c>
      <c r="AL31" s="336"/>
      <c r="AM31" s="336"/>
      <c r="AN31" s="337"/>
      <c r="AO31" s="335">
        <v>2027285</v>
      </c>
      <c r="AP31" s="336"/>
      <c r="AQ31" s="336"/>
      <c r="AR31" s="337"/>
      <c r="AS31" s="191">
        <f t="shared" si="0"/>
        <v>1</v>
      </c>
    </row>
    <row r="32" spans="1:45" ht="12.75" customHeight="1">
      <c r="A32" s="369" t="s">
        <v>286</v>
      </c>
      <c r="B32" s="370"/>
      <c r="C32" s="383" t="s">
        <v>287</v>
      </c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5"/>
      <c r="AC32" s="377" t="s">
        <v>288</v>
      </c>
      <c r="AD32" s="378"/>
      <c r="AE32" s="378"/>
      <c r="AF32" s="379"/>
      <c r="AG32" s="335">
        <v>0</v>
      </c>
      <c r="AH32" s="336"/>
      <c r="AI32" s="336"/>
      <c r="AJ32" s="337"/>
      <c r="AK32" s="335">
        <v>0</v>
      </c>
      <c r="AL32" s="336"/>
      <c r="AM32" s="336"/>
      <c r="AN32" s="337"/>
      <c r="AO32" s="335">
        <v>0</v>
      </c>
      <c r="AP32" s="336"/>
      <c r="AQ32" s="336"/>
      <c r="AR32" s="337"/>
      <c r="AS32" s="191" t="str">
        <f t="shared" si="0"/>
        <v>n.é.</v>
      </c>
    </row>
    <row r="33" spans="1:45" ht="12.75" customHeight="1">
      <c r="A33" s="369" t="s">
        <v>289</v>
      </c>
      <c r="B33" s="370"/>
      <c r="C33" s="383" t="s">
        <v>290</v>
      </c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5"/>
      <c r="AC33" s="377" t="s">
        <v>132</v>
      </c>
      <c r="AD33" s="378"/>
      <c r="AE33" s="378"/>
      <c r="AF33" s="379"/>
      <c r="AG33" s="353">
        <f>SUM(AG30:AJ32)</f>
        <v>1253499</v>
      </c>
      <c r="AH33" s="354"/>
      <c r="AI33" s="354"/>
      <c r="AJ33" s="355"/>
      <c r="AK33" s="353">
        <f>SUM(AK30:AN32)</f>
        <v>2080603</v>
      </c>
      <c r="AL33" s="354"/>
      <c r="AM33" s="354"/>
      <c r="AN33" s="355"/>
      <c r="AO33" s="353">
        <f>SUM(AO30:AR32)</f>
        <v>2080603</v>
      </c>
      <c r="AP33" s="354"/>
      <c r="AQ33" s="354"/>
      <c r="AR33" s="355"/>
      <c r="AS33" s="193">
        <f t="shared" si="0"/>
        <v>1</v>
      </c>
    </row>
    <row r="34" spans="1:45" ht="12.75" customHeight="1">
      <c r="A34" s="369" t="s">
        <v>291</v>
      </c>
      <c r="B34" s="370"/>
      <c r="C34" s="383" t="s">
        <v>134</v>
      </c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5"/>
      <c r="AC34" s="377" t="s">
        <v>133</v>
      </c>
      <c r="AD34" s="378"/>
      <c r="AE34" s="378"/>
      <c r="AF34" s="379"/>
      <c r="AG34" s="335">
        <v>597559</v>
      </c>
      <c r="AH34" s="336"/>
      <c r="AI34" s="336"/>
      <c r="AJ34" s="337"/>
      <c r="AK34" s="335">
        <v>629275</v>
      </c>
      <c r="AL34" s="336"/>
      <c r="AM34" s="336"/>
      <c r="AN34" s="337"/>
      <c r="AO34" s="335">
        <v>622130</v>
      </c>
      <c r="AP34" s="336"/>
      <c r="AQ34" s="336"/>
      <c r="AR34" s="337"/>
      <c r="AS34" s="191">
        <f t="shared" si="0"/>
        <v>0.9886456636605617</v>
      </c>
    </row>
    <row r="35" spans="1:45" ht="12.75" customHeight="1">
      <c r="A35" s="369" t="s">
        <v>292</v>
      </c>
      <c r="B35" s="370"/>
      <c r="C35" s="383" t="s">
        <v>293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5"/>
      <c r="AC35" s="377" t="s">
        <v>135</v>
      </c>
      <c r="AD35" s="378"/>
      <c r="AE35" s="378"/>
      <c r="AF35" s="379"/>
      <c r="AG35" s="335">
        <v>60464</v>
      </c>
      <c r="AH35" s="336"/>
      <c r="AI35" s="336"/>
      <c r="AJ35" s="337"/>
      <c r="AK35" s="335">
        <v>61805</v>
      </c>
      <c r="AL35" s="336"/>
      <c r="AM35" s="336"/>
      <c r="AN35" s="337"/>
      <c r="AO35" s="335">
        <v>61805</v>
      </c>
      <c r="AP35" s="336"/>
      <c r="AQ35" s="336"/>
      <c r="AR35" s="337"/>
      <c r="AS35" s="191">
        <f t="shared" si="0"/>
        <v>1</v>
      </c>
    </row>
    <row r="36" spans="1:45" ht="12.75" customHeight="1">
      <c r="A36" s="369" t="s">
        <v>294</v>
      </c>
      <c r="B36" s="370"/>
      <c r="C36" s="383" t="s">
        <v>295</v>
      </c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5"/>
      <c r="AC36" s="377" t="s">
        <v>136</v>
      </c>
      <c r="AD36" s="378"/>
      <c r="AE36" s="378"/>
      <c r="AF36" s="379"/>
      <c r="AG36" s="353">
        <f>SUM(AG34:AJ35)</f>
        <v>658023</v>
      </c>
      <c r="AH36" s="354"/>
      <c r="AI36" s="354"/>
      <c r="AJ36" s="355"/>
      <c r="AK36" s="353">
        <f>SUM(AK34:AN35)</f>
        <v>691080</v>
      </c>
      <c r="AL36" s="354"/>
      <c r="AM36" s="354"/>
      <c r="AN36" s="355"/>
      <c r="AO36" s="353">
        <f>SUM(AO34:AR35)</f>
        <v>683935</v>
      </c>
      <c r="AP36" s="354"/>
      <c r="AQ36" s="354"/>
      <c r="AR36" s="355"/>
      <c r="AS36" s="193">
        <f t="shared" si="0"/>
        <v>0.9896611101464374</v>
      </c>
    </row>
    <row r="37" spans="1:45" ht="12.75" customHeight="1">
      <c r="A37" s="369" t="s">
        <v>296</v>
      </c>
      <c r="B37" s="370"/>
      <c r="C37" s="383" t="s">
        <v>138</v>
      </c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5"/>
      <c r="AC37" s="377" t="s">
        <v>137</v>
      </c>
      <c r="AD37" s="378"/>
      <c r="AE37" s="378"/>
      <c r="AF37" s="379"/>
      <c r="AG37" s="335">
        <v>5285241</v>
      </c>
      <c r="AH37" s="336"/>
      <c r="AI37" s="336"/>
      <c r="AJ37" s="337"/>
      <c r="AK37" s="335">
        <v>4786684</v>
      </c>
      <c r="AL37" s="336"/>
      <c r="AM37" s="336"/>
      <c r="AN37" s="337"/>
      <c r="AO37" s="335">
        <v>4786684</v>
      </c>
      <c r="AP37" s="336"/>
      <c r="AQ37" s="336"/>
      <c r="AR37" s="337"/>
      <c r="AS37" s="191">
        <f t="shared" si="0"/>
        <v>1</v>
      </c>
    </row>
    <row r="38" spans="1:45" ht="12.75" customHeight="1">
      <c r="A38" s="369" t="s">
        <v>211</v>
      </c>
      <c r="B38" s="370"/>
      <c r="C38" s="383" t="s">
        <v>140</v>
      </c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5"/>
      <c r="AC38" s="377" t="s">
        <v>139</v>
      </c>
      <c r="AD38" s="378"/>
      <c r="AE38" s="378"/>
      <c r="AF38" s="379"/>
      <c r="AG38" s="335">
        <v>2083086</v>
      </c>
      <c r="AH38" s="336"/>
      <c r="AI38" s="336"/>
      <c r="AJ38" s="337"/>
      <c r="AK38" s="335">
        <v>2489104</v>
      </c>
      <c r="AL38" s="336"/>
      <c r="AM38" s="336"/>
      <c r="AN38" s="337"/>
      <c r="AO38" s="335">
        <v>2320466</v>
      </c>
      <c r="AP38" s="336"/>
      <c r="AQ38" s="336"/>
      <c r="AR38" s="337"/>
      <c r="AS38" s="191">
        <f t="shared" si="0"/>
        <v>0.9322495162918062</v>
      </c>
    </row>
    <row r="39" spans="1:45" ht="12.75" customHeight="1">
      <c r="A39" s="369" t="s">
        <v>212</v>
      </c>
      <c r="B39" s="370"/>
      <c r="C39" s="383" t="s">
        <v>142</v>
      </c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5"/>
      <c r="AC39" s="377" t="s">
        <v>141</v>
      </c>
      <c r="AD39" s="378"/>
      <c r="AE39" s="378"/>
      <c r="AF39" s="379"/>
      <c r="AG39" s="335">
        <v>1127829</v>
      </c>
      <c r="AH39" s="336"/>
      <c r="AI39" s="336"/>
      <c r="AJ39" s="337"/>
      <c r="AK39" s="335">
        <v>1167619</v>
      </c>
      <c r="AL39" s="336"/>
      <c r="AM39" s="336"/>
      <c r="AN39" s="337"/>
      <c r="AO39" s="335">
        <v>1167619</v>
      </c>
      <c r="AP39" s="336"/>
      <c r="AQ39" s="336"/>
      <c r="AR39" s="337"/>
      <c r="AS39" s="191">
        <f t="shared" si="0"/>
        <v>1</v>
      </c>
    </row>
    <row r="40" spans="1:45" ht="12.75" customHeight="1">
      <c r="A40" s="369" t="s">
        <v>297</v>
      </c>
      <c r="B40" s="370"/>
      <c r="C40" s="383" t="s">
        <v>144</v>
      </c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5"/>
      <c r="AC40" s="377" t="s">
        <v>143</v>
      </c>
      <c r="AD40" s="378"/>
      <c r="AE40" s="378"/>
      <c r="AF40" s="379"/>
      <c r="AG40" s="335">
        <v>365888</v>
      </c>
      <c r="AH40" s="336"/>
      <c r="AI40" s="336"/>
      <c r="AJ40" s="337"/>
      <c r="AK40" s="335">
        <v>428608</v>
      </c>
      <c r="AL40" s="336"/>
      <c r="AM40" s="336"/>
      <c r="AN40" s="337"/>
      <c r="AO40" s="335">
        <v>428608</v>
      </c>
      <c r="AP40" s="336"/>
      <c r="AQ40" s="336"/>
      <c r="AR40" s="337"/>
      <c r="AS40" s="192">
        <f t="shared" si="0"/>
        <v>1</v>
      </c>
    </row>
    <row r="41" spans="1:45" ht="12.75" customHeight="1">
      <c r="A41" s="369" t="s">
        <v>213</v>
      </c>
      <c r="B41" s="370"/>
      <c r="C41" s="406" t="s">
        <v>298</v>
      </c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8"/>
      <c r="AC41" s="377" t="s">
        <v>145</v>
      </c>
      <c r="AD41" s="378"/>
      <c r="AE41" s="378"/>
      <c r="AF41" s="379"/>
      <c r="AG41" s="335">
        <v>1592180</v>
      </c>
      <c r="AH41" s="336"/>
      <c r="AI41" s="336"/>
      <c r="AJ41" s="337"/>
      <c r="AK41" s="335">
        <v>1395000</v>
      </c>
      <c r="AL41" s="336"/>
      <c r="AM41" s="336"/>
      <c r="AN41" s="337"/>
      <c r="AO41" s="335">
        <v>1395000</v>
      </c>
      <c r="AP41" s="336"/>
      <c r="AQ41" s="336"/>
      <c r="AR41" s="337"/>
      <c r="AS41" s="191">
        <f t="shared" si="0"/>
        <v>1</v>
      </c>
    </row>
    <row r="42" spans="1:45" ht="12.75">
      <c r="A42" s="369" t="s">
        <v>214</v>
      </c>
      <c r="B42" s="370"/>
      <c r="C42" s="386" t="s">
        <v>147</v>
      </c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8"/>
      <c r="AC42" s="377" t="s">
        <v>146</v>
      </c>
      <c r="AD42" s="378"/>
      <c r="AE42" s="378"/>
      <c r="AF42" s="379"/>
      <c r="AG42" s="335">
        <v>390116</v>
      </c>
      <c r="AH42" s="336"/>
      <c r="AI42" s="336"/>
      <c r="AJ42" s="337"/>
      <c r="AK42" s="335">
        <v>562486</v>
      </c>
      <c r="AL42" s="336"/>
      <c r="AM42" s="336"/>
      <c r="AN42" s="337"/>
      <c r="AO42" s="335">
        <v>562486</v>
      </c>
      <c r="AP42" s="336"/>
      <c r="AQ42" s="336"/>
      <c r="AR42" s="337"/>
      <c r="AS42" s="192">
        <f t="shared" si="0"/>
        <v>1</v>
      </c>
    </row>
    <row r="43" spans="1:45" ht="12.75" customHeight="1">
      <c r="A43" s="369" t="s">
        <v>215</v>
      </c>
      <c r="B43" s="370"/>
      <c r="C43" s="383" t="s">
        <v>149</v>
      </c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5"/>
      <c r="AC43" s="377" t="s">
        <v>148</v>
      </c>
      <c r="AD43" s="378"/>
      <c r="AE43" s="378"/>
      <c r="AF43" s="379"/>
      <c r="AG43" s="335">
        <v>1451434</v>
      </c>
      <c r="AH43" s="336"/>
      <c r="AI43" s="336"/>
      <c r="AJ43" s="337"/>
      <c r="AK43" s="335">
        <v>1459544</v>
      </c>
      <c r="AL43" s="336"/>
      <c r="AM43" s="336"/>
      <c r="AN43" s="337"/>
      <c r="AO43" s="335">
        <v>1459500</v>
      </c>
      <c r="AP43" s="336"/>
      <c r="AQ43" s="336"/>
      <c r="AR43" s="337"/>
      <c r="AS43" s="191">
        <f t="shared" si="0"/>
        <v>0.9999698535981101</v>
      </c>
    </row>
    <row r="44" spans="1:45" ht="12.75" customHeight="1">
      <c r="A44" s="369" t="s">
        <v>216</v>
      </c>
      <c r="B44" s="370"/>
      <c r="C44" s="383" t="s">
        <v>299</v>
      </c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5"/>
      <c r="AC44" s="377" t="s">
        <v>150</v>
      </c>
      <c r="AD44" s="378"/>
      <c r="AE44" s="378"/>
      <c r="AF44" s="379"/>
      <c r="AG44" s="353">
        <f>SUM(AG37:AJ43)</f>
        <v>12295774</v>
      </c>
      <c r="AH44" s="354"/>
      <c r="AI44" s="354"/>
      <c r="AJ44" s="355"/>
      <c r="AK44" s="353">
        <f>SUM(AK37:AN43)</f>
        <v>12289045</v>
      </c>
      <c r="AL44" s="354"/>
      <c r="AM44" s="354"/>
      <c r="AN44" s="355"/>
      <c r="AO44" s="353">
        <f>SUM(AO37:AR43)</f>
        <v>12120363</v>
      </c>
      <c r="AP44" s="354"/>
      <c r="AQ44" s="354"/>
      <c r="AR44" s="355"/>
      <c r="AS44" s="193">
        <f t="shared" si="0"/>
        <v>0.9862737910065428</v>
      </c>
    </row>
    <row r="45" spans="1:45" ht="12.75" customHeight="1">
      <c r="A45" s="369" t="s">
        <v>217</v>
      </c>
      <c r="B45" s="370"/>
      <c r="C45" s="383" t="s">
        <v>152</v>
      </c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5"/>
      <c r="AC45" s="377" t="s">
        <v>151</v>
      </c>
      <c r="AD45" s="378"/>
      <c r="AE45" s="378"/>
      <c r="AF45" s="379"/>
      <c r="AG45" s="335">
        <v>41000</v>
      </c>
      <c r="AH45" s="336"/>
      <c r="AI45" s="336"/>
      <c r="AJ45" s="337"/>
      <c r="AK45" s="335">
        <v>33685</v>
      </c>
      <c r="AL45" s="336"/>
      <c r="AM45" s="336"/>
      <c r="AN45" s="337"/>
      <c r="AO45" s="335">
        <v>33685</v>
      </c>
      <c r="AP45" s="336"/>
      <c r="AQ45" s="336"/>
      <c r="AR45" s="337"/>
      <c r="AS45" s="197">
        <f t="shared" si="0"/>
        <v>1</v>
      </c>
    </row>
    <row r="46" spans="1:45" ht="12.75" customHeight="1">
      <c r="A46" s="369" t="s">
        <v>218</v>
      </c>
      <c r="B46" s="370"/>
      <c r="C46" s="383" t="s">
        <v>154</v>
      </c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5"/>
      <c r="AC46" s="377" t="s">
        <v>153</v>
      </c>
      <c r="AD46" s="378"/>
      <c r="AE46" s="378"/>
      <c r="AF46" s="379"/>
      <c r="AG46" s="335">
        <v>0</v>
      </c>
      <c r="AH46" s="336"/>
      <c r="AI46" s="336"/>
      <c r="AJ46" s="337"/>
      <c r="AK46" s="335">
        <v>80000</v>
      </c>
      <c r="AL46" s="336"/>
      <c r="AM46" s="336"/>
      <c r="AN46" s="337"/>
      <c r="AO46" s="335">
        <v>80000</v>
      </c>
      <c r="AP46" s="336"/>
      <c r="AQ46" s="336"/>
      <c r="AR46" s="337"/>
      <c r="AS46" s="197">
        <f t="shared" si="0"/>
        <v>1</v>
      </c>
    </row>
    <row r="47" spans="1:45" ht="12.75" customHeight="1">
      <c r="A47" s="369" t="s">
        <v>219</v>
      </c>
      <c r="B47" s="370"/>
      <c r="C47" s="383" t="s">
        <v>300</v>
      </c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5"/>
      <c r="AC47" s="377" t="s">
        <v>155</v>
      </c>
      <c r="AD47" s="378"/>
      <c r="AE47" s="378"/>
      <c r="AF47" s="379"/>
      <c r="AG47" s="353">
        <f>SUM(AG45:AJ46)</f>
        <v>41000</v>
      </c>
      <c r="AH47" s="354"/>
      <c r="AI47" s="354"/>
      <c r="AJ47" s="355"/>
      <c r="AK47" s="353">
        <f>SUM(AK45:AN46)</f>
        <v>113685</v>
      </c>
      <c r="AL47" s="354"/>
      <c r="AM47" s="354"/>
      <c r="AN47" s="355"/>
      <c r="AO47" s="353">
        <f>SUM(AO45:AR46)</f>
        <v>113685</v>
      </c>
      <c r="AP47" s="354"/>
      <c r="AQ47" s="354"/>
      <c r="AR47" s="355"/>
      <c r="AS47" s="193">
        <f t="shared" si="0"/>
        <v>1</v>
      </c>
    </row>
    <row r="48" spans="1:45" ht="12.75" customHeight="1">
      <c r="A48" s="369" t="s">
        <v>301</v>
      </c>
      <c r="B48" s="370"/>
      <c r="C48" s="383" t="s">
        <v>157</v>
      </c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5"/>
      <c r="AC48" s="377" t="s">
        <v>156</v>
      </c>
      <c r="AD48" s="378"/>
      <c r="AE48" s="378"/>
      <c r="AF48" s="379"/>
      <c r="AG48" s="335">
        <v>3035597</v>
      </c>
      <c r="AH48" s="336"/>
      <c r="AI48" s="336"/>
      <c r="AJ48" s="337"/>
      <c r="AK48" s="335">
        <v>3577976</v>
      </c>
      <c r="AL48" s="336"/>
      <c r="AM48" s="336"/>
      <c r="AN48" s="337"/>
      <c r="AO48" s="335">
        <v>3577976</v>
      </c>
      <c r="AP48" s="336"/>
      <c r="AQ48" s="336"/>
      <c r="AR48" s="337"/>
      <c r="AS48" s="197">
        <f t="shared" si="0"/>
        <v>1</v>
      </c>
    </row>
    <row r="49" spans="1:45" ht="12.75" customHeight="1">
      <c r="A49" s="369" t="s">
        <v>220</v>
      </c>
      <c r="B49" s="370"/>
      <c r="C49" s="383" t="s">
        <v>159</v>
      </c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5"/>
      <c r="AC49" s="377" t="s">
        <v>158</v>
      </c>
      <c r="AD49" s="378"/>
      <c r="AE49" s="378"/>
      <c r="AF49" s="379"/>
      <c r="AG49" s="335">
        <v>233000</v>
      </c>
      <c r="AH49" s="336"/>
      <c r="AI49" s="336"/>
      <c r="AJ49" s="337"/>
      <c r="AK49" s="335">
        <v>561000</v>
      </c>
      <c r="AL49" s="336"/>
      <c r="AM49" s="336"/>
      <c r="AN49" s="337"/>
      <c r="AO49" s="335">
        <v>5000</v>
      </c>
      <c r="AP49" s="336"/>
      <c r="AQ49" s="336"/>
      <c r="AR49" s="337"/>
      <c r="AS49" s="197">
        <f t="shared" si="0"/>
        <v>0.008912655971479501</v>
      </c>
    </row>
    <row r="50" spans="1:45" ht="12.75" customHeight="1">
      <c r="A50" s="369" t="s">
        <v>221</v>
      </c>
      <c r="B50" s="370"/>
      <c r="C50" s="383" t="s">
        <v>161</v>
      </c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5"/>
      <c r="AC50" s="377" t="s">
        <v>160</v>
      </c>
      <c r="AD50" s="378"/>
      <c r="AE50" s="378"/>
      <c r="AF50" s="379"/>
      <c r="AG50" s="335">
        <v>0</v>
      </c>
      <c r="AH50" s="336"/>
      <c r="AI50" s="336"/>
      <c r="AJ50" s="337"/>
      <c r="AK50" s="335">
        <v>0</v>
      </c>
      <c r="AL50" s="336"/>
      <c r="AM50" s="336"/>
      <c r="AN50" s="337"/>
      <c r="AO50" s="335">
        <v>0</v>
      </c>
      <c r="AP50" s="336"/>
      <c r="AQ50" s="336"/>
      <c r="AR50" s="337"/>
      <c r="AS50" s="197" t="str">
        <f t="shared" si="0"/>
        <v>n.é.</v>
      </c>
    </row>
    <row r="51" spans="1:45" ht="12.75" customHeight="1">
      <c r="A51" s="369" t="s">
        <v>222</v>
      </c>
      <c r="B51" s="370"/>
      <c r="C51" s="383" t="s">
        <v>302</v>
      </c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5"/>
      <c r="AC51" s="377" t="s">
        <v>162</v>
      </c>
      <c r="AD51" s="378"/>
      <c r="AE51" s="378"/>
      <c r="AF51" s="379"/>
      <c r="AG51" s="335">
        <v>0</v>
      </c>
      <c r="AH51" s="336"/>
      <c r="AI51" s="336"/>
      <c r="AJ51" s="337"/>
      <c r="AK51" s="335">
        <v>0</v>
      </c>
      <c r="AL51" s="336"/>
      <c r="AM51" s="336"/>
      <c r="AN51" s="337"/>
      <c r="AO51" s="335">
        <v>0</v>
      </c>
      <c r="AP51" s="336"/>
      <c r="AQ51" s="336"/>
      <c r="AR51" s="337"/>
      <c r="AS51" s="197" t="str">
        <f t="shared" si="0"/>
        <v>n.é.</v>
      </c>
    </row>
    <row r="52" spans="1:45" ht="12.75" customHeight="1">
      <c r="A52" s="369" t="s">
        <v>223</v>
      </c>
      <c r="B52" s="370"/>
      <c r="C52" s="383" t="s">
        <v>201</v>
      </c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5"/>
      <c r="AC52" s="377" t="s">
        <v>163</v>
      </c>
      <c r="AD52" s="378"/>
      <c r="AE52" s="378"/>
      <c r="AF52" s="379"/>
      <c r="AG52" s="335">
        <v>229077</v>
      </c>
      <c r="AH52" s="336"/>
      <c r="AI52" s="336"/>
      <c r="AJ52" s="337"/>
      <c r="AK52" s="335">
        <v>888591</v>
      </c>
      <c r="AL52" s="336"/>
      <c r="AM52" s="336"/>
      <c r="AN52" s="337"/>
      <c r="AO52" s="335">
        <v>828591</v>
      </c>
      <c r="AP52" s="336"/>
      <c r="AQ52" s="336"/>
      <c r="AR52" s="337"/>
      <c r="AS52" s="197">
        <f t="shared" si="0"/>
        <v>0.9324773714791169</v>
      </c>
    </row>
    <row r="53" spans="1:45" ht="12.75" customHeight="1" thickBot="1">
      <c r="A53" s="369" t="s">
        <v>224</v>
      </c>
      <c r="B53" s="370"/>
      <c r="C53" s="383" t="s">
        <v>303</v>
      </c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5"/>
      <c r="AC53" s="389" t="s">
        <v>164</v>
      </c>
      <c r="AD53" s="390"/>
      <c r="AE53" s="390"/>
      <c r="AF53" s="391"/>
      <c r="AG53" s="356">
        <f>SUM(AG48:AJ52)</f>
        <v>3497674</v>
      </c>
      <c r="AH53" s="357"/>
      <c r="AI53" s="357"/>
      <c r="AJ53" s="358"/>
      <c r="AK53" s="356">
        <f>SUM(AK48:AN52)</f>
        <v>5027567</v>
      </c>
      <c r="AL53" s="357"/>
      <c r="AM53" s="357"/>
      <c r="AN53" s="358"/>
      <c r="AO53" s="356">
        <f>SUM(AO48:AR52)</f>
        <v>4411567</v>
      </c>
      <c r="AP53" s="357"/>
      <c r="AQ53" s="357"/>
      <c r="AR53" s="358"/>
      <c r="AS53" s="194">
        <f t="shared" si="0"/>
        <v>0.8774755264325667</v>
      </c>
    </row>
    <row r="54" spans="1:45" ht="12.75" customHeight="1" thickBot="1" thickTop="1">
      <c r="A54" s="392" t="s">
        <v>304</v>
      </c>
      <c r="B54" s="393"/>
      <c r="C54" s="400" t="s">
        <v>305</v>
      </c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2"/>
      <c r="AC54" s="397" t="s">
        <v>165</v>
      </c>
      <c r="AD54" s="398"/>
      <c r="AE54" s="398"/>
      <c r="AF54" s="399"/>
      <c r="AG54" s="344">
        <f>SUM(AG33,AG36,AG44,AG47,AG53)</f>
        <v>17745970</v>
      </c>
      <c r="AH54" s="345"/>
      <c r="AI54" s="345"/>
      <c r="AJ54" s="346"/>
      <c r="AK54" s="344">
        <f>SUM(AK33,AK36,AK44,AK47,AK53)</f>
        <v>20201980</v>
      </c>
      <c r="AL54" s="345"/>
      <c r="AM54" s="345"/>
      <c r="AN54" s="346"/>
      <c r="AO54" s="344">
        <f>SUM(AO33,AO36,AO44,AO47,AO53)</f>
        <v>19410153</v>
      </c>
      <c r="AP54" s="345"/>
      <c r="AQ54" s="345"/>
      <c r="AR54" s="346"/>
      <c r="AS54" s="195">
        <f t="shared" si="0"/>
        <v>0.9608044855009261</v>
      </c>
    </row>
    <row r="55" spans="1:45" ht="12.75" customHeight="1" thickTop="1">
      <c r="A55" s="369" t="s">
        <v>225</v>
      </c>
      <c r="B55" s="370"/>
      <c r="C55" s="409" t="s">
        <v>306</v>
      </c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1"/>
      <c r="AC55" s="403" t="s">
        <v>307</v>
      </c>
      <c r="AD55" s="404"/>
      <c r="AE55" s="404"/>
      <c r="AF55" s="405"/>
      <c r="AG55" s="347">
        <v>0</v>
      </c>
      <c r="AH55" s="348"/>
      <c r="AI55" s="348"/>
      <c r="AJ55" s="349"/>
      <c r="AK55" s="347">
        <v>0</v>
      </c>
      <c r="AL55" s="348"/>
      <c r="AM55" s="348"/>
      <c r="AN55" s="349"/>
      <c r="AO55" s="347">
        <v>0</v>
      </c>
      <c r="AP55" s="348"/>
      <c r="AQ55" s="348"/>
      <c r="AR55" s="349"/>
      <c r="AS55" s="198" t="str">
        <f t="shared" si="0"/>
        <v>n.é.</v>
      </c>
    </row>
    <row r="56" spans="1:45" ht="12.75" customHeight="1">
      <c r="A56" s="369" t="s">
        <v>226</v>
      </c>
      <c r="B56" s="370"/>
      <c r="C56" s="409" t="s">
        <v>308</v>
      </c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1"/>
      <c r="AC56" s="377" t="s">
        <v>166</v>
      </c>
      <c r="AD56" s="378"/>
      <c r="AE56" s="378"/>
      <c r="AF56" s="379"/>
      <c r="AG56" s="335">
        <v>0</v>
      </c>
      <c r="AH56" s="336"/>
      <c r="AI56" s="336"/>
      <c r="AJ56" s="337"/>
      <c r="AK56" s="335">
        <v>0</v>
      </c>
      <c r="AL56" s="336"/>
      <c r="AM56" s="336"/>
      <c r="AN56" s="337"/>
      <c r="AO56" s="335">
        <v>0</v>
      </c>
      <c r="AP56" s="336"/>
      <c r="AQ56" s="336"/>
      <c r="AR56" s="337"/>
      <c r="AS56" s="197" t="str">
        <f t="shared" si="0"/>
        <v>n.é.</v>
      </c>
    </row>
    <row r="57" spans="1:45" ht="12.75" customHeight="1">
      <c r="A57" s="369" t="s">
        <v>309</v>
      </c>
      <c r="B57" s="370"/>
      <c r="C57" s="412" t="s">
        <v>310</v>
      </c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4"/>
      <c r="AC57" s="377" t="s">
        <v>311</v>
      </c>
      <c r="AD57" s="378"/>
      <c r="AE57" s="378"/>
      <c r="AF57" s="379"/>
      <c r="AG57" s="335">
        <v>0</v>
      </c>
      <c r="AH57" s="336"/>
      <c r="AI57" s="336"/>
      <c r="AJ57" s="337"/>
      <c r="AK57" s="335">
        <v>0</v>
      </c>
      <c r="AL57" s="336"/>
      <c r="AM57" s="336"/>
      <c r="AN57" s="337"/>
      <c r="AO57" s="335">
        <v>0</v>
      </c>
      <c r="AP57" s="336"/>
      <c r="AQ57" s="336"/>
      <c r="AR57" s="337"/>
      <c r="AS57" s="197" t="str">
        <f t="shared" si="0"/>
        <v>n.é.</v>
      </c>
    </row>
    <row r="58" spans="1:45" ht="12.75" customHeight="1">
      <c r="A58" s="369" t="s">
        <v>227</v>
      </c>
      <c r="B58" s="370"/>
      <c r="C58" s="412" t="s">
        <v>312</v>
      </c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4"/>
      <c r="AC58" s="377" t="s">
        <v>313</v>
      </c>
      <c r="AD58" s="378"/>
      <c r="AE58" s="378"/>
      <c r="AF58" s="379"/>
      <c r="AG58" s="335">
        <v>0</v>
      </c>
      <c r="AH58" s="336"/>
      <c r="AI58" s="336"/>
      <c r="AJ58" s="337"/>
      <c r="AK58" s="335">
        <v>0</v>
      </c>
      <c r="AL58" s="336"/>
      <c r="AM58" s="336"/>
      <c r="AN58" s="337"/>
      <c r="AO58" s="335">
        <v>0</v>
      </c>
      <c r="AP58" s="336"/>
      <c r="AQ58" s="336"/>
      <c r="AR58" s="337"/>
      <c r="AS58" s="197" t="str">
        <f t="shared" si="0"/>
        <v>n.é.</v>
      </c>
    </row>
    <row r="59" spans="1:45" ht="12.75" customHeight="1">
      <c r="A59" s="369" t="s">
        <v>228</v>
      </c>
      <c r="B59" s="370"/>
      <c r="C59" s="412" t="s">
        <v>314</v>
      </c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4"/>
      <c r="AC59" s="377" t="s">
        <v>315</v>
      </c>
      <c r="AD59" s="378"/>
      <c r="AE59" s="378"/>
      <c r="AF59" s="379"/>
      <c r="AG59" s="335">
        <v>0</v>
      </c>
      <c r="AH59" s="336"/>
      <c r="AI59" s="336"/>
      <c r="AJ59" s="337"/>
      <c r="AK59" s="335">
        <v>0</v>
      </c>
      <c r="AL59" s="336"/>
      <c r="AM59" s="336"/>
      <c r="AN59" s="337"/>
      <c r="AO59" s="335">
        <v>0</v>
      </c>
      <c r="AP59" s="336"/>
      <c r="AQ59" s="336"/>
      <c r="AR59" s="337"/>
      <c r="AS59" s="197" t="str">
        <f t="shared" si="0"/>
        <v>n.é.</v>
      </c>
    </row>
    <row r="60" spans="1:45" ht="12.75" customHeight="1">
      <c r="A60" s="369" t="s">
        <v>229</v>
      </c>
      <c r="B60" s="370"/>
      <c r="C60" s="409" t="s">
        <v>316</v>
      </c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  <c r="X60" s="410"/>
      <c r="Y60" s="410"/>
      <c r="Z60" s="410"/>
      <c r="AA60" s="410"/>
      <c r="AB60" s="411"/>
      <c r="AC60" s="377" t="s">
        <v>317</v>
      </c>
      <c r="AD60" s="378"/>
      <c r="AE60" s="378"/>
      <c r="AF60" s="379"/>
      <c r="AG60" s="335">
        <v>0</v>
      </c>
      <c r="AH60" s="336"/>
      <c r="AI60" s="336"/>
      <c r="AJ60" s="337"/>
      <c r="AK60" s="335">
        <v>0</v>
      </c>
      <c r="AL60" s="336"/>
      <c r="AM60" s="336"/>
      <c r="AN60" s="337"/>
      <c r="AO60" s="335">
        <v>0</v>
      </c>
      <c r="AP60" s="336"/>
      <c r="AQ60" s="336"/>
      <c r="AR60" s="337"/>
      <c r="AS60" s="199" t="str">
        <f t="shared" si="0"/>
        <v>n.é.</v>
      </c>
    </row>
    <row r="61" spans="1:45" ht="12.75" customHeight="1">
      <c r="A61" s="369" t="s">
        <v>318</v>
      </c>
      <c r="B61" s="370"/>
      <c r="C61" s="409" t="s">
        <v>319</v>
      </c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0"/>
      <c r="X61" s="410"/>
      <c r="Y61" s="410"/>
      <c r="Z61" s="410"/>
      <c r="AA61" s="410"/>
      <c r="AB61" s="411"/>
      <c r="AC61" s="377" t="s">
        <v>320</v>
      </c>
      <c r="AD61" s="378"/>
      <c r="AE61" s="378"/>
      <c r="AF61" s="379"/>
      <c r="AG61" s="335">
        <v>0</v>
      </c>
      <c r="AH61" s="336"/>
      <c r="AI61" s="336"/>
      <c r="AJ61" s="337"/>
      <c r="AK61" s="335">
        <v>0</v>
      </c>
      <c r="AL61" s="336"/>
      <c r="AM61" s="336"/>
      <c r="AN61" s="337"/>
      <c r="AO61" s="335">
        <v>0</v>
      </c>
      <c r="AP61" s="336"/>
      <c r="AQ61" s="336"/>
      <c r="AR61" s="337"/>
      <c r="AS61" s="197" t="str">
        <f t="shared" si="0"/>
        <v>n.é.</v>
      </c>
    </row>
    <row r="62" spans="1:45" ht="12.75" customHeight="1" thickBot="1">
      <c r="A62" s="369" t="s">
        <v>321</v>
      </c>
      <c r="B62" s="370"/>
      <c r="C62" s="409" t="s">
        <v>322</v>
      </c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0"/>
      <c r="X62" s="410"/>
      <c r="Y62" s="410"/>
      <c r="Z62" s="410"/>
      <c r="AA62" s="410"/>
      <c r="AB62" s="411"/>
      <c r="AC62" s="389" t="s">
        <v>323</v>
      </c>
      <c r="AD62" s="390"/>
      <c r="AE62" s="390"/>
      <c r="AF62" s="391"/>
      <c r="AG62" s="341">
        <v>128000</v>
      </c>
      <c r="AH62" s="342"/>
      <c r="AI62" s="342"/>
      <c r="AJ62" s="343"/>
      <c r="AK62" s="341">
        <v>157000</v>
      </c>
      <c r="AL62" s="342"/>
      <c r="AM62" s="342"/>
      <c r="AN62" s="343"/>
      <c r="AO62" s="341">
        <v>157000</v>
      </c>
      <c r="AP62" s="342"/>
      <c r="AQ62" s="342"/>
      <c r="AR62" s="343"/>
      <c r="AS62" s="200">
        <f t="shared" si="0"/>
        <v>1</v>
      </c>
    </row>
    <row r="63" spans="1:45" ht="12.75" customHeight="1" thickBot="1" thickTop="1">
      <c r="A63" s="392" t="s">
        <v>324</v>
      </c>
      <c r="B63" s="393"/>
      <c r="C63" s="415" t="s">
        <v>325</v>
      </c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7"/>
      <c r="AC63" s="397" t="s">
        <v>167</v>
      </c>
      <c r="AD63" s="398"/>
      <c r="AE63" s="398"/>
      <c r="AF63" s="399"/>
      <c r="AG63" s="344">
        <f>SUM(AG55:AJ62)</f>
        <v>128000</v>
      </c>
      <c r="AH63" s="345"/>
      <c r="AI63" s="345"/>
      <c r="AJ63" s="346"/>
      <c r="AK63" s="344">
        <f>SUM(AK55:AN62)</f>
        <v>157000</v>
      </c>
      <c r="AL63" s="345"/>
      <c r="AM63" s="345"/>
      <c r="AN63" s="346"/>
      <c r="AO63" s="344">
        <f>SUM(AO55:AR62)</f>
        <v>157000</v>
      </c>
      <c r="AP63" s="345"/>
      <c r="AQ63" s="345"/>
      <c r="AR63" s="346"/>
      <c r="AS63" s="195">
        <f t="shared" si="0"/>
        <v>1</v>
      </c>
    </row>
    <row r="64" spans="1:45" ht="12.75" customHeight="1" thickTop="1">
      <c r="A64" s="369" t="s">
        <v>326</v>
      </c>
      <c r="B64" s="370"/>
      <c r="C64" s="418" t="s">
        <v>327</v>
      </c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  <c r="O64" s="419"/>
      <c r="P64" s="419"/>
      <c r="Q64" s="419"/>
      <c r="R64" s="419"/>
      <c r="S64" s="419"/>
      <c r="T64" s="419"/>
      <c r="U64" s="419"/>
      <c r="V64" s="419"/>
      <c r="W64" s="419"/>
      <c r="X64" s="419"/>
      <c r="Y64" s="419"/>
      <c r="Z64" s="419"/>
      <c r="AA64" s="419"/>
      <c r="AB64" s="420"/>
      <c r="AC64" s="403" t="s">
        <v>328</v>
      </c>
      <c r="AD64" s="404"/>
      <c r="AE64" s="404"/>
      <c r="AF64" s="405"/>
      <c r="AG64" s="347">
        <v>0</v>
      </c>
      <c r="AH64" s="348"/>
      <c r="AI64" s="348"/>
      <c r="AJ64" s="349"/>
      <c r="AK64" s="347">
        <v>0</v>
      </c>
      <c r="AL64" s="348"/>
      <c r="AM64" s="348"/>
      <c r="AN64" s="349"/>
      <c r="AO64" s="347">
        <v>0</v>
      </c>
      <c r="AP64" s="348"/>
      <c r="AQ64" s="348"/>
      <c r="AR64" s="349"/>
      <c r="AS64" s="198" t="str">
        <f t="shared" si="0"/>
        <v>n.é.</v>
      </c>
    </row>
    <row r="65" spans="1:45" ht="12.75" customHeight="1">
      <c r="A65" s="369">
        <v>56</v>
      </c>
      <c r="B65" s="370"/>
      <c r="C65" s="418" t="s">
        <v>329</v>
      </c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420"/>
      <c r="AC65" s="377" t="s">
        <v>330</v>
      </c>
      <c r="AD65" s="378"/>
      <c r="AE65" s="378"/>
      <c r="AF65" s="379"/>
      <c r="AG65" s="335">
        <v>0</v>
      </c>
      <c r="AH65" s="336"/>
      <c r="AI65" s="336"/>
      <c r="AJ65" s="337"/>
      <c r="AK65" s="335">
        <v>431385</v>
      </c>
      <c r="AL65" s="336"/>
      <c r="AM65" s="336"/>
      <c r="AN65" s="337"/>
      <c r="AO65" s="335">
        <v>431385</v>
      </c>
      <c r="AP65" s="336"/>
      <c r="AQ65" s="336"/>
      <c r="AR65" s="337"/>
      <c r="AS65" s="197">
        <f t="shared" si="0"/>
        <v>1</v>
      </c>
    </row>
    <row r="66" spans="1:45" ht="12.75" customHeight="1">
      <c r="A66" s="369">
        <v>57</v>
      </c>
      <c r="B66" s="370"/>
      <c r="C66" s="418" t="s">
        <v>331</v>
      </c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19"/>
      <c r="AB66" s="420"/>
      <c r="AC66" s="377" t="s">
        <v>332</v>
      </c>
      <c r="AD66" s="378"/>
      <c r="AE66" s="378"/>
      <c r="AF66" s="379"/>
      <c r="AG66" s="335">
        <v>0</v>
      </c>
      <c r="AH66" s="336"/>
      <c r="AI66" s="336"/>
      <c r="AJ66" s="337"/>
      <c r="AK66" s="335">
        <v>0</v>
      </c>
      <c r="AL66" s="336"/>
      <c r="AM66" s="336"/>
      <c r="AN66" s="337"/>
      <c r="AO66" s="335">
        <v>0</v>
      </c>
      <c r="AP66" s="336"/>
      <c r="AQ66" s="336"/>
      <c r="AR66" s="337"/>
      <c r="AS66" s="199" t="str">
        <f t="shared" si="0"/>
        <v>n.é.</v>
      </c>
    </row>
    <row r="67" spans="1:45" ht="12.75" customHeight="1">
      <c r="A67" s="369">
        <v>58</v>
      </c>
      <c r="B67" s="370"/>
      <c r="C67" s="418" t="s">
        <v>333</v>
      </c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20"/>
      <c r="AC67" s="377" t="s">
        <v>334</v>
      </c>
      <c r="AD67" s="378"/>
      <c r="AE67" s="378"/>
      <c r="AF67" s="379"/>
      <c r="AG67" s="335">
        <v>0</v>
      </c>
      <c r="AH67" s="336"/>
      <c r="AI67" s="336"/>
      <c r="AJ67" s="337"/>
      <c r="AK67" s="335">
        <v>0</v>
      </c>
      <c r="AL67" s="336"/>
      <c r="AM67" s="336"/>
      <c r="AN67" s="337"/>
      <c r="AO67" s="335">
        <v>0</v>
      </c>
      <c r="AP67" s="336"/>
      <c r="AQ67" s="336"/>
      <c r="AR67" s="337"/>
      <c r="AS67" s="197" t="str">
        <f t="shared" si="0"/>
        <v>n.é.</v>
      </c>
    </row>
    <row r="68" spans="1:45" ht="12.75" customHeight="1">
      <c r="A68" s="369">
        <v>59</v>
      </c>
      <c r="B68" s="370"/>
      <c r="C68" s="418" t="s">
        <v>335</v>
      </c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20"/>
      <c r="AC68" s="377" t="s">
        <v>168</v>
      </c>
      <c r="AD68" s="378"/>
      <c r="AE68" s="378"/>
      <c r="AF68" s="379"/>
      <c r="AG68" s="353">
        <f>SUM(AG64:AJ67)</f>
        <v>0</v>
      </c>
      <c r="AH68" s="354"/>
      <c r="AI68" s="354"/>
      <c r="AJ68" s="355"/>
      <c r="AK68" s="353">
        <f>SUM(AK64:AN67)</f>
        <v>431385</v>
      </c>
      <c r="AL68" s="354"/>
      <c r="AM68" s="354"/>
      <c r="AN68" s="355"/>
      <c r="AO68" s="353">
        <f>SUM(AO64:AR67)</f>
        <v>431385</v>
      </c>
      <c r="AP68" s="354"/>
      <c r="AQ68" s="354"/>
      <c r="AR68" s="355"/>
      <c r="AS68" s="193">
        <f t="shared" si="0"/>
        <v>1</v>
      </c>
    </row>
    <row r="69" spans="1:45" ht="12.75" customHeight="1">
      <c r="A69" s="369">
        <v>60</v>
      </c>
      <c r="B69" s="370"/>
      <c r="C69" s="418" t="s">
        <v>336</v>
      </c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20"/>
      <c r="AC69" s="377" t="s">
        <v>337</v>
      </c>
      <c r="AD69" s="378"/>
      <c r="AE69" s="378"/>
      <c r="AF69" s="379"/>
      <c r="AG69" s="335">
        <v>0</v>
      </c>
      <c r="AH69" s="336"/>
      <c r="AI69" s="336"/>
      <c r="AJ69" s="337"/>
      <c r="AK69" s="335">
        <v>0</v>
      </c>
      <c r="AL69" s="336"/>
      <c r="AM69" s="336"/>
      <c r="AN69" s="337"/>
      <c r="AO69" s="335">
        <v>0</v>
      </c>
      <c r="AP69" s="336"/>
      <c r="AQ69" s="336"/>
      <c r="AR69" s="337"/>
      <c r="AS69" s="197" t="str">
        <f t="shared" si="0"/>
        <v>n.é.</v>
      </c>
    </row>
    <row r="70" spans="1:45" ht="12.75" customHeight="1">
      <c r="A70" s="369">
        <v>61</v>
      </c>
      <c r="B70" s="370"/>
      <c r="C70" s="418" t="s">
        <v>338</v>
      </c>
      <c r="D70" s="419"/>
      <c r="E70" s="419"/>
      <c r="F70" s="419"/>
      <c r="G70" s="419"/>
      <c r="H70" s="419"/>
      <c r="I70" s="419"/>
      <c r="J70" s="419"/>
      <c r="K70" s="419"/>
      <c r="L70" s="419"/>
      <c r="M70" s="419"/>
      <c r="N70" s="419"/>
      <c r="O70" s="419"/>
      <c r="P70" s="419"/>
      <c r="Q70" s="419"/>
      <c r="R70" s="419"/>
      <c r="S70" s="419"/>
      <c r="T70" s="419"/>
      <c r="U70" s="419"/>
      <c r="V70" s="419"/>
      <c r="W70" s="419"/>
      <c r="X70" s="419"/>
      <c r="Y70" s="419"/>
      <c r="Z70" s="419"/>
      <c r="AA70" s="419"/>
      <c r="AB70" s="420"/>
      <c r="AC70" s="377" t="s">
        <v>339</v>
      </c>
      <c r="AD70" s="378"/>
      <c r="AE70" s="378"/>
      <c r="AF70" s="379"/>
      <c r="AG70" s="335">
        <v>0</v>
      </c>
      <c r="AH70" s="336"/>
      <c r="AI70" s="336"/>
      <c r="AJ70" s="337"/>
      <c r="AK70" s="335">
        <v>0</v>
      </c>
      <c r="AL70" s="336"/>
      <c r="AM70" s="336"/>
      <c r="AN70" s="337"/>
      <c r="AO70" s="335">
        <v>0</v>
      </c>
      <c r="AP70" s="336"/>
      <c r="AQ70" s="336"/>
      <c r="AR70" s="337"/>
      <c r="AS70" s="197" t="str">
        <f t="shared" si="0"/>
        <v>n.é.</v>
      </c>
    </row>
    <row r="71" spans="1:45" ht="12.75" customHeight="1">
      <c r="A71" s="369">
        <v>62</v>
      </c>
      <c r="B71" s="370"/>
      <c r="C71" s="418" t="s">
        <v>340</v>
      </c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20"/>
      <c r="AC71" s="377" t="s">
        <v>341</v>
      </c>
      <c r="AD71" s="378"/>
      <c r="AE71" s="378"/>
      <c r="AF71" s="379"/>
      <c r="AG71" s="335">
        <v>0</v>
      </c>
      <c r="AH71" s="336"/>
      <c r="AI71" s="336"/>
      <c r="AJ71" s="337"/>
      <c r="AK71" s="335">
        <v>0</v>
      </c>
      <c r="AL71" s="336"/>
      <c r="AM71" s="336"/>
      <c r="AN71" s="337"/>
      <c r="AO71" s="335">
        <v>0</v>
      </c>
      <c r="AP71" s="336"/>
      <c r="AQ71" s="336"/>
      <c r="AR71" s="337"/>
      <c r="AS71" s="197" t="str">
        <f t="shared" si="0"/>
        <v>n.é.</v>
      </c>
    </row>
    <row r="72" spans="1:45" ht="12.75" customHeight="1">
      <c r="A72" s="369">
        <v>63</v>
      </c>
      <c r="B72" s="370"/>
      <c r="C72" s="418" t="s">
        <v>342</v>
      </c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  <c r="U72" s="419"/>
      <c r="V72" s="419"/>
      <c r="W72" s="419"/>
      <c r="X72" s="419"/>
      <c r="Y72" s="419"/>
      <c r="Z72" s="419"/>
      <c r="AA72" s="419"/>
      <c r="AB72" s="420"/>
      <c r="AC72" s="377" t="s">
        <v>169</v>
      </c>
      <c r="AD72" s="378"/>
      <c r="AE72" s="378"/>
      <c r="AF72" s="379"/>
      <c r="AG72" s="350">
        <v>10302157</v>
      </c>
      <c r="AH72" s="351"/>
      <c r="AI72" s="351"/>
      <c r="AJ72" s="352"/>
      <c r="AK72" s="350">
        <v>10322987</v>
      </c>
      <c r="AL72" s="351"/>
      <c r="AM72" s="351"/>
      <c r="AN72" s="352"/>
      <c r="AO72" s="350">
        <v>10322987</v>
      </c>
      <c r="AP72" s="351"/>
      <c r="AQ72" s="351"/>
      <c r="AR72" s="352"/>
      <c r="AS72" s="193">
        <f t="shared" si="0"/>
        <v>1</v>
      </c>
    </row>
    <row r="73" spans="1:45" ht="12.75" customHeight="1">
      <c r="A73" s="369">
        <v>64</v>
      </c>
      <c r="B73" s="370"/>
      <c r="C73" s="418" t="s">
        <v>343</v>
      </c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20"/>
      <c r="AC73" s="377" t="s">
        <v>344</v>
      </c>
      <c r="AD73" s="378"/>
      <c r="AE73" s="378"/>
      <c r="AF73" s="379"/>
      <c r="AG73" s="335">
        <v>0</v>
      </c>
      <c r="AH73" s="336"/>
      <c r="AI73" s="336"/>
      <c r="AJ73" s="337"/>
      <c r="AK73" s="335">
        <v>0</v>
      </c>
      <c r="AL73" s="336"/>
      <c r="AM73" s="336"/>
      <c r="AN73" s="337"/>
      <c r="AO73" s="335">
        <v>0</v>
      </c>
      <c r="AP73" s="336"/>
      <c r="AQ73" s="336"/>
      <c r="AR73" s="337"/>
      <c r="AS73" s="197" t="str">
        <f t="shared" si="0"/>
        <v>n.é.</v>
      </c>
    </row>
    <row r="74" spans="1:45" ht="12.75" customHeight="1">
      <c r="A74" s="369">
        <v>65</v>
      </c>
      <c r="B74" s="370"/>
      <c r="C74" s="418" t="s">
        <v>345</v>
      </c>
      <c r="D74" s="419"/>
      <c r="E74" s="419"/>
      <c r="F74" s="419"/>
      <c r="G74" s="419"/>
      <c r="H74" s="419"/>
      <c r="I74" s="419"/>
      <c r="J74" s="419"/>
      <c r="K74" s="419"/>
      <c r="L74" s="419"/>
      <c r="M74" s="419"/>
      <c r="N74" s="419"/>
      <c r="O74" s="419"/>
      <c r="P74" s="419"/>
      <c r="Q74" s="419"/>
      <c r="R74" s="419"/>
      <c r="S74" s="419"/>
      <c r="T74" s="419"/>
      <c r="U74" s="419"/>
      <c r="V74" s="419"/>
      <c r="W74" s="419"/>
      <c r="X74" s="419"/>
      <c r="Y74" s="419"/>
      <c r="Z74" s="419"/>
      <c r="AA74" s="419"/>
      <c r="AB74" s="420"/>
      <c r="AC74" s="377" t="s">
        <v>170</v>
      </c>
      <c r="AD74" s="378"/>
      <c r="AE74" s="378"/>
      <c r="AF74" s="379"/>
      <c r="AG74" s="335">
        <v>0</v>
      </c>
      <c r="AH74" s="336"/>
      <c r="AI74" s="336"/>
      <c r="AJ74" s="337"/>
      <c r="AK74" s="335">
        <v>0</v>
      </c>
      <c r="AL74" s="336"/>
      <c r="AM74" s="336"/>
      <c r="AN74" s="337"/>
      <c r="AO74" s="335">
        <v>0</v>
      </c>
      <c r="AP74" s="336"/>
      <c r="AQ74" s="336"/>
      <c r="AR74" s="337"/>
      <c r="AS74" s="197" t="str">
        <f aca="true" t="shared" si="1" ref="AS74:AS104">IF(AK74&gt;0,AO74/AK74,"n.é.")</f>
        <v>n.é.</v>
      </c>
    </row>
    <row r="75" spans="1:45" ht="12.75" customHeight="1">
      <c r="A75" s="369">
        <v>66</v>
      </c>
      <c r="B75" s="370"/>
      <c r="C75" s="418" t="s">
        <v>346</v>
      </c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20"/>
      <c r="AC75" s="377" t="s">
        <v>347</v>
      </c>
      <c r="AD75" s="378"/>
      <c r="AE75" s="378"/>
      <c r="AF75" s="379"/>
      <c r="AG75" s="335">
        <v>0</v>
      </c>
      <c r="AH75" s="336"/>
      <c r="AI75" s="336"/>
      <c r="AJ75" s="337"/>
      <c r="AK75" s="335">
        <v>0</v>
      </c>
      <c r="AL75" s="336"/>
      <c r="AM75" s="336"/>
      <c r="AN75" s="337"/>
      <c r="AO75" s="335">
        <v>0</v>
      </c>
      <c r="AP75" s="336"/>
      <c r="AQ75" s="336"/>
      <c r="AR75" s="337"/>
      <c r="AS75" s="197" t="str">
        <f t="shared" si="1"/>
        <v>n.é.</v>
      </c>
    </row>
    <row r="76" spans="1:45" ht="12.75">
      <c r="A76" s="369">
        <v>67</v>
      </c>
      <c r="B76" s="370"/>
      <c r="C76" s="424" t="s">
        <v>348</v>
      </c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6"/>
      <c r="AC76" s="377" t="s">
        <v>349</v>
      </c>
      <c r="AD76" s="378"/>
      <c r="AE76" s="378"/>
      <c r="AF76" s="379"/>
      <c r="AG76" s="335">
        <v>0</v>
      </c>
      <c r="AH76" s="336"/>
      <c r="AI76" s="336"/>
      <c r="AJ76" s="337"/>
      <c r="AK76" s="335">
        <v>0</v>
      </c>
      <c r="AL76" s="336"/>
      <c r="AM76" s="336"/>
      <c r="AN76" s="337"/>
      <c r="AO76" s="335">
        <v>0</v>
      </c>
      <c r="AP76" s="336"/>
      <c r="AQ76" s="336"/>
      <c r="AR76" s="337"/>
      <c r="AS76" s="197" t="str">
        <f t="shared" si="1"/>
        <v>n.é.</v>
      </c>
    </row>
    <row r="77" spans="1:45" ht="12.75" customHeight="1">
      <c r="A77" s="369">
        <v>68</v>
      </c>
      <c r="B77" s="370"/>
      <c r="C77" s="418" t="s">
        <v>350</v>
      </c>
      <c r="D77" s="419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20"/>
      <c r="AC77" s="377" t="s">
        <v>351</v>
      </c>
      <c r="AD77" s="378"/>
      <c r="AE77" s="378"/>
      <c r="AF77" s="379"/>
      <c r="AG77" s="335">
        <v>0</v>
      </c>
      <c r="AH77" s="336"/>
      <c r="AI77" s="336"/>
      <c r="AJ77" s="337"/>
      <c r="AK77" s="335">
        <v>0</v>
      </c>
      <c r="AL77" s="336"/>
      <c r="AM77" s="336"/>
      <c r="AN77" s="337"/>
      <c r="AO77" s="335">
        <v>0</v>
      </c>
      <c r="AP77" s="336"/>
      <c r="AQ77" s="336"/>
      <c r="AR77" s="337"/>
      <c r="AS77" s="197" t="str">
        <f t="shared" si="1"/>
        <v>n.é.</v>
      </c>
    </row>
    <row r="78" spans="1:46" ht="12.75" customHeight="1">
      <c r="A78" s="369">
        <v>69</v>
      </c>
      <c r="B78" s="370"/>
      <c r="C78" s="418" t="s">
        <v>352</v>
      </c>
      <c r="D78" s="419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20"/>
      <c r="AC78" s="377" t="s">
        <v>171</v>
      </c>
      <c r="AD78" s="378"/>
      <c r="AE78" s="378"/>
      <c r="AF78" s="379"/>
      <c r="AG78" s="335">
        <v>650000</v>
      </c>
      <c r="AH78" s="336"/>
      <c r="AI78" s="336"/>
      <c r="AJ78" s="337"/>
      <c r="AK78" s="335">
        <v>1185300</v>
      </c>
      <c r="AL78" s="336"/>
      <c r="AM78" s="336"/>
      <c r="AN78" s="337"/>
      <c r="AO78" s="335">
        <v>1185300</v>
      </c>
      <c r="AP78" s="336"/>
      <c r="AQ78" s="336"/>
      <c r="AR78" s="337"/>
      <c r="AS78" s="197">
        <f t="shared" si="1"/>
        <v>1</v>
      </c>
      <c r="AT78" s="7"/>
    </row>
    <row r="79" spans="1:45" ht="13.5" thickBot="1">
      <c r="A79" s="369">
        <v>70</v>
      </c>
      <c r="B79" s="370"/>
      <c r="C79" s="424" t="s">
        <v>248</v>
      </c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6"/>
      <c r="AC79" s="389" t="s">
        <v>247</v>
      </c>
      <c r="AD79" s="390"/>
      <c r="AE79" s="390"/>
      <c r="AF79" s="391"/>
      <c r="AG79" s="341">
        <v>12225244</v>
      </c>
      <c r="AH79" s="342"/>
      <c r="AI79" s="342"/>
      <c r="AJ79" s="343"/>
      <c r="AK79" s="421">
        <v>24278232</v>
      </c>
      <c r="AL79" s="422"/>
      <c r="AM79" s="422"/>
      <c r="AN79" s="423"/>
      <c r="AO79" s="341">
        <v>0</v>
      </c>
      <c r="AP79" s="342"/>
      <c r="AQ79" s="342"/>
      <c r="AR79" s="343"/>
      <c r="AS79" s="200">
        <f t="shared" si="1"/>
        <v>0</v>
      </c>
    </row>
    <row r="80" spans="1:45" ht="12.75" customHeight="1" thickBot="1" thickTop="1">
      <c r="A80" s="392">
        <v>71</v>
      </c>
      <c r="B80" s="393"/>
      <c r="C80" s="415" t="s">
        <v>353</v>
      </c>
      <c r="D80" s="416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7"/>
      <c r="AC80" s="397" t="s">
        <v>172</v>
      </c>
      <c r="AD80" s="398"/>
      <c r="AE80" s="398"/>
      <c r="AF80" s="399"/>
      <c r="AG80" s="344">
        <f>SUM(AG69:AJ79)</f>
        <v>23177401</v>
      </c>
      <c r="AH80" s="345"/>
      <c r="AI80" s="345"/>
      <c r="AJ80" s="346"/>
      <c r="AK80" s="344">
        <f>SUM(AK69:AN79,AK68)</f>
        <v>36217904</v>
      </c>
      <c r="AL80" s="345"/>
      <c r="AM80" s="345"/>
      <c r="AN80" s="346"/>
      <c r="AO80" s="344">
        <f>SUM(AO69:AR79,AO68)</f>
        <v>11939672</v>
      </c>
      <c r="AP80" s="345"/>
      <c r="AQ80" s="345"/>
      <c r="AR80" s="346"/>
      <c r="AS80" s="195">
        <f t="shared" si="1"/>
        <v>0.3296621472076352</v>
      </c>
    </row>
    <row r="81" spans="1:45" ht="13.5" thickTop="1">
      <c r="A81" s="369">
        <v>72</v>
      </c>
      <c r="B81" s="370"/>
      <c r="C81" s="427" t="s">
        <v>174</v>
      </c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  <c r="Z81" s="428"/>
      <c r="AA81" s="428"/>
      <c r="AB81" s="429"/>
      <c r="AC81" s="403" t="s">
        <v>173</v>
      </c>
      <c r="AD81" s="404"/>
      <c r="AE81" s="404"/>
      <c r="AF81" s="405"/>
      <c r="AG81" s="347">
        <v>0</v>
      </c>
      <c r="AH81" s="348"/>
      <c r="AI81" s="348"/>
      <c r="AJ81" s="349"/>
      <c r="AK81" s="347">
        <v>0</v>
      </c>
      <c r="AL81" s="348"/>
      <c r="AM81" s="348"/>
      <c r="AN81" s="349"/>
      <c r="AO81" s="347">
        <v>0</v>
      </c>
      <c r="AP81" s="348"/>
      <c r="AQ81" s="348"/>
      <c r="AR81" s="349"/>
      <c r="AS81" s="198" t="str">
        <f t="shared" si="1"/>
        <v>n.é.</v>
      </c>
    </row>
    <row r="82" spans="1:45" ht="12.75">
      <c r="A82" s="369">
        <v>73</v>
      </c>
      <c r="B82" s="370"/>
      <c r="C82" s="427" t="s">
        <v>354</v>
      </c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9"/>
      <c r="AC82" s="377" t="s">
        <v>175</v>
      </c>
      <c r="AD82" s="378"/>
      <c r="AE82" s="378"/>
      <c r="AF82" s="379"/>
      <c r="AG82" s="335">
        <v>1787901</v>
      </c>
      <c r="AH82" s="336"/>
      <c r="AI82" s="336"/>
      <c r="AJ82" s="337"/>
      <c r="AK82" s="335">
        <v>6602820</v>
      </c>
      <c r="AL82" s="336"/>
      <c r="AM82" s="336"/>
      <c r="AN82" s="337"/>
      <c r="AO82" s="335">
        <v>6602820</v>
      </c>
      <c r="AP82" s="336"/>
      <c r="AQ82" s="336"/>
      <c r="AR82" s="337"/>
      <c r="AS82" s="197">
        <f t="shared" si="1"/>
        <v>1</v>
      </c>
    </row>
    <row r="83" spans="1:45" ht="12.75">
      <c r="A83" s="369">
        <v>74</v>
      </c>
      <c r="B83" s="370"/>
      <c r="C83" s="427" t="s">
        <v>177</v>
      </c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  <c r="AB83" s="429"/>
      <c r="AC83" s="377" t="s">
        <v>176</v>
      </c>
      <c r="AD83" s="378"/>
      <c r="AE83" s="378"/>
      <c r="AF83" s="379"/>
      <c r="AG83" s="335">
        <v>915600</v>
      </c>
      <c r="AH83" s="336"/>
      <c r="AI83" s="336"/>
      <c r="AJ83" s="337"/>
      <c r="AK83" s="335">
        <v>0</v>
      </c>
      <c r="AL83" s="336"/>
      <c r="AM83" s="336"/>
      <c r="AN83" s="337"/>
      <c r="AO83" s="335">
        <v>0</v>
      </c>
      <c r="AP83" s="336"/>
      <c r="AQ83" s="336"/>
      <c r="AR83" s="337"/>
      <c r="AS83" s="197" t="str">
        <f t="shared" si="1"/>
        <v>n.é.</v>
      </c>
    </row>
    <row r="84" spans="1:45" ht="12.75">
      <c r="A84" s="369">
        <v>75</v>
      </c>
      <c r="B84" s="370"/>
      <c r="C84" s="427" t="s">
        <v>355</v>
      </c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  <c r="Z84" s="428"/>
      <c r="AA84" s="428"/>
      <c r="AB84" s="429"/>
      <c r="AC84" s="377" t="s">
        <v>178</v>
      </c>
      <c r="AD84" s="378"/>
      <c r="AE84" s="378"/>
      <c r="AF84" s="379"/>
      <c r="AG84" s="335">
        <v>0</v>
      </c>
      <c r="AH84" s="336"/>
      <c r="AI84" s="336"/>
      <c r="AJ84" s="337"/>
      <c r="AK84" s="335">
        <v>7629264</v>
      </c>
      <c r="AL84" s="336"/>
      <c r="AM84" s="336"/>
      <c r="AN84" s="337"/>
      <c r="AO84" s="335">
        <v>7629264</v>
      </c>
      <c r="AP84" s="336"/>
      <c r="AQ84" s="336"/>
      <c r="AR84" s="337"/>
      <c r="AS84" s="197">
        <f t="shared" si="1"/>
        <v>1</v>
      </c>
    </row>
    <row r="85" spans="1:45" ht="12.75">
      <c r="A85" s="369">
        <v>76</v>
      </c>
      <c r="B85" s="370"/>
      <c r="C85" s="386" t="s">
        <v>180</v>
      </c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8"/>
      <c r="AC85" s="377" t="s">
        <v>179</v>
      </c>
      <c r="AD85" s="378"/>
      <c r="AE85" s="378"/>
      <c r="AF85" s="379"/>
      <c r="AG85" s="335">
        <v>0</v>
      </c>
      <c r="AH85" s="336"/>
      <c r="AI85" s="336"/>
      <c r="AJ85" s="337"/>
      <c r="AK85" s="335">
        <v>0</v>
      </c>
      <c r="AL85" s="336"/>
      <c r="AM85" s="336"/>
      <c r="AN85" s="337"/>
      <c r="AO85" s="335">
        <v>0</v>
      </c>
      <c r="AP85" s="336"/>
      <c r="AQ85" s="336"/>
      <c r="AR85" s="337"/>
      <c r="AS85" s="199" t="str">
        <f t="shared" si="1"/>
        <v>n.é.</v>
      </c>
    </row>
    <row r="86" spans="1:45" ht="12.75">
      <c r="A86" s="369">
        <v>77</v>
      </c>
      <c r="B86" s="370"/>
      <c r="C86" s="386" t="s">
        <v>182</v>
      </c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8"/>
      <c r="AC86" s="377" t="s">
        <v>181</v>
      </c>
      <c r="AD86" s="378"/>
      <c r="AE86" s="378"/>
      <c r="AF86" s="379"/>
      <c r="AG86" s="335">
        <v>0</v>
      </c>
      <c r="AH86" s="336"/>
      <c r="AI86" s="336"/>
      <c r="AJ86" s="337"/>
      <c r="AK86" s="335">
        <v>0</v>
      </c>
      <c r="AL86" s="336"/>
      <c r="AM86" s="336"/>
      <c r="AN86" s="337"/>
      <c r="AO86" s="335">
        <v>0</v>
      </c>
      <c r="AP86" s="336"/>
      <c r="AQ86" s="336"/>
      <c r="AR86" s="337"/>
      <c r="AS86" s="197" t="str">
        <f t="shared" si="1"/>
        <v>n.é.</v>
      </c>
    </row>
    <row r="87" spans="1:45" ht="13.5" thickBot="1">
      <c r="A87" s="369">
        <v>78</v>
      </c>
      <c r="B87" s="370"/>
      <c r="C87" s="386" t="s">
        <v>184</v>
      </c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8"/>
      <c r="AC87" s="389" t="s">
        <v>183</v>
      </c>
      <c r="AD87" s="390"/>
      <c r="AE87" s="390"/>
      <c r="AF87" s="391"/>
      <c r="AG87" s="341">
        <v>729946</v>
      </c>
      <c r="AH87" s="342"/>
      <c r="AI87" s="342"/>
      <c r="AJ87" s="343"/>
      <c r="AK87" s="341">
        <v>3714506</v>
      </c>
      <c r="AL87" s="342"/>
      <c r="AM87" s="342"/>
      <c r="AN87" s="343"/>
      <c r="AO87" s="341">
        <v>3714506</v>
      </c>
      <c r="AP87" s="342"/>
      <c r="AQ87" s="342"/>
      <c r="AR87" s="343"/>
      <c r="AS87" s="200">
        <f t="shared" si="1"/>
        <v>1</v>
      </c>
    </row>
    <row r="88" spans="1:45" ht="14.25" thickBot="1" thickTop="1">
      <c r="A88" s="392">
        <v>79</v>
      </c>
      <c r="B88" s="393"/>
      <c r="C88" s="430" t="s">
        <v>356</v>
      </c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1"/>
      <c r="V88" s="431"/>
      <c r="W88" s="431"/>
      <c r="X88" s="431"/>
      <c r="Y88" s="431"/>
      <c r="Z88" s="431"/>
      <c r="AA88" s="431"/>
      <c r="AB88" s="432"/>
      <c r="AC88" s="397" t="s">
        <v>185</v>
      </c>
      <c r="AD88" s="398"/>
      <c r="AE88" s="398"/>
      <c r="AF88" s="399"/>
      <c r="AG88" s="344">
        <f>SUM(AG81:AJ87)</f>
        <v>3433447</v>
      </c>
      <c r="AH88" s="345"/>
      <c r="AI88" s="345"/>
      <c r="AJ88" s="346"/>
      <c r="AK88" s="344">
        <f>SUM(AK81:AN87)</f>
        <v>17946590</v>
      </c>
      <c r="AL88" s="345"/>
      <c r="AM88" s="345"/>
      <c r="AN88" s="346"/>
      <c r="AO88" s="344">
        <f>SUM(AO81:AR87)</f>
        <v>17946590</v>
      </c>
      <c r="AP88" s="345"/>
      <c r="AQ88" s="345"/>
      <c r="AR88" s="346"/>
      <c r="AS88" s="195">
        <f t="shared" si="1"/>
        <v>1</v>
      </c>
    </row>
    <row r="89" spans="1:45" ht="12.75" customHeight="1" thickTop="1">
      <c r="A89" s="369">
        <v>80</v>
      </c>
      <c r="B89" s="370"/>
      <c r="C89" s="409" t="s">
        <v>187</v>
      </c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1"/>
      <c r="AC89" s="403" t="s">
        <v>186</v>
      </c>
      <c r="AD89" s="404"/>
      <c r="AE89" s="404"/>
      <c r="AF89" s="405"/>
      <c r="AG89" s="347">
        <v>4173307</v>
      </c>
      <c r="AH89" s="348"/>
      <c r="AI89" s="348"/>
      <c r="AJ89" s="349"/>
      <c r="AK89" s="347">
        <v>0</v>
      </c>
      <c r="AL89" s="348"/>
      <c r="AM89" s="348"/>
      <c r="AN89" s="349"/>
      <c r="AO89" s="347">
        <v>0</v>
      </c>
      <c r="AP89" s="348"/>
      <c r="AQ89" s="348"/>
      <c r="AR89" s="349"/>
      <c r="AS89" s="198" t="str">
        <f t="shared" si="1"/>
        <v>n.é.</v>
      </c>
    </row>
    <row r="90" spans="1:45" ht="12.75" customHeight="1">
      <c r="A90" s="369">
        <v>81</v>
      </c>
      <c r="B90" s="370"/>
      <c r="C90" s="409" t="s">
        <v>189</v>
      </c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0"/>
      <c r="X90" s="410"/>
      <c r="Y90" s="410"/>
      <c r="Z90" s="410"/>
      <c r="AA90" s="410"/>
      <c r="AB90" s="411"/>
      <c r="AC90" s="377" t="s">
        <v>188</v>
      </c>
      <c r="AD90" s="378"/>
      <c r="AE90" s="378"/>
      <c r="AF90" s="379"/>
      <c r="AG90" s="335">
        <v>0</v>
      </c>
      <c r="AH90" s="336"/>
      <c r="AI90" s="336"/>
      <c r="AJ90" s="337"/>
      <c r="AK90" s="335">
        <v>0</v>
      </c>
      <c r="AL90" s="336"/>
      <c r="AM90" s="336"/>
      <c r="AN90" s="337"/>
      <c r="AO90" s="335">
        <v>0</v>
      </c>
      <c r="AP90" s="336"/>
      <c r="AQ90" s="336"/>
      <c r="AR90" s="337"/>
      <c r="AS90" s="197" t="str">
        <f t="shared" si="1"/>
        <v>n.é.</v>
      </c>
    </row>
    <row r="91" spans="1:45" ht="12.75" customHeight="1">
      <c r="A91" s="369">
        <v>82</v>
      </c>
      <c r="B91" s="370"/>
      <c r="C91" s="409" t="s">
        <v>191</v>
      </c>
      <c r="D91" s="410"/>
      <c r="E91" s="410"/>
      <c r="F91" s="410"/>
      <c r="G91" s="410"/>
      <c r="H91" s="410"/>
      <c r="I91" s="410"/>
      <c r="J91" s="410"/>
      <c r="K91" s="410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0"/>
      <c r="X91" s="410"/>
      <c r="Y91" s="410"/>
      <c r="Z91" s="410"/>
      <c r="AA91" s="410"/>
      <c r="AB91" s="411"/>
      <c r="AC91" s="377" t="s">
        <v>190</v>
      </c>
      <c r="AD91" s="378"/>
      <c r="AE91" s="378"/>
      <c r="AF91" s="379"/>
      <c r="AG91" s="335">
        <v>0</v>
      </c>
      <c r="AH91" s="336"/>
      <c r="AI91" s="336"/>
      <c r="AJ91" s="337"/>
      <c r="AK91" s="335">
        <v>0</v>
      </c>
      <c r="AL91" s="336"/>
      <c r="AM91" s="336"/>
      <c r="AN91" s="337"/>
      <c r="AO91" s="335">
        <v>0</v>
      </c>
      <c r="AP91" s="336"/>
      <c r="AQ91" s="336"/>
      <c r="AR91" s="337"/>
      <c r="AS91" s="197" t="str">
        <f t="shared" si="1"/>
        <v>n.é.</v>
      </c>
    </row>
    <row r="92" spans="1:45" ht="12.75" customHeight="1" thickBot="1">
      <c r="A92" s="369">
        <v>83</v>
      </c>
      <c r="B92" s="370"/>
      <c r="C92" s="409" t="s">
        <v>193</v>
      </c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11"/>
      <c r="AC92" s="389" t="s">
        <v>192</v>
      </c>
      <c r="AD92" s="390"/>
      <c r="AE92" s="390"/>
      <c r="AF92" s="391"/>
      <c r="AG92" s="341">
        <v>1126793</v>
      </c>
      <c r="AH92" s="342"/>
      <c r="AI92" s="342"/>
      <c r="AJ92" s="343"/>
      <c r="AK92" s="341">
        <v>0</v>
      </c>
      <c r="AL92" s="342"/>
      <c r="AM92" s="342"/>
      <c r="AN92" s="343"/>
      <c r="AO92" s="341">
        <v>0</v>
      </c>
      <c r="AP92" s="342"/>
      <c r="AQ92" s="342"/>
      <c r="AR92" s="343"/>
      <c r="AS92" s="200" t="str">
        <f t="shared" si="1"/>
        <v>n.é.</v>
      </c>
    </row>
    <row r="93" spans="1:45" ht="12.75" customHeight="1" thickBot="1" thickTop="1">
      <c r="A93" s="392">
        <v>84</v>
      </c>
      <c r="B93" s="393"/>
      <c r="C93" s="415" t="s">
        <v>357</v>
      </c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7"/>
      <c r="AC93" s="397" t="s">
        <v>194</v>
      </c>
      <c r="AD93" s="398"/>
      <c r="AE93" s="398"/>
      <c r="AF93" s="399"/>
      <c r="AG93" s="344">
        <f>SUM(AG89:AJ92)</f>
        <v>5300100</v>
      </c>
      <c r="AH93" s="345"/>
      <c r="AI93" s="345"/>
      <c r="AJ93" s="346"/>
      <c r="AK93" s="344">
        <f>SUM(AK89:AN92)</f>
        <v>0</v>
      </c>
      <c r="AL93" s="345"/>
      <c r="AM93" s="345"/>
      <c r="AN93" s="346"/>
      <c r="AO93" s="344">
        <f>SUM(AO89:AR92)</f>
        <v>0</v>
      </c>
      <c r="AP93" s="345"/>
      <c r="AQ93" s="345"/>
      <c r="AR93" s="346"/>
      <c r="AS93" s="195" t="str">
        <f t="shared" si="1"/>
        <v>n.é.</v>
      </c>
    </row>
    <row r="94" spans="1:45" ht="12.75" customHeight="1" thickTop="1">
      <c r="A94" s="369">
        <v>85</v>
      </c>
      <c r="B94" s="370"/>
      <c r="C94" s="409" t="s">
        <v>358</v>
      </c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11"/>
      <c r="AC94" s="403" t="s">
        <v>359</v>
      </c>
      <c r="AD94" s="404"/>
      <c r="AE94" s="404"/>
      <c r="AF94" s="405"/>
      <c r="AG94" s="347">
        <v>0</v>
      </c>
      <c r="AH94" s="348"/>
      <c r="AI94" s="348"/>
      <c r="AJ94" s="349"/>
      <c r="AK94" s="347">
        <v>0</v>
      </c>
      <c r="AL94" s="348"/>
      <c r="AM94" s="348"/>
      <c r="AN94" s="349"/>
      <c r="AO94" s="347">
        <v>0</v>
      </c>
      <c r="AP94" s="348"/>
      <c r="AQ94" s="348"/>
      <c r="AR94" s="349"/>
      <c r="AS94" s="201" t="str">
        <f t="shared" si="1"/>
        <v>n.é.</v>
      </c>
    </row>
    <row r="95" spans="1:45" ht="12.75" customHeight="1">
      <c r="A95" s="369">
        <v>86</v>
      </c>
      <c r="B95" s="370"/>
      <c r="C95" s="409" t="s">
        <v>360</v>
      </c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0"/>
      <c r="Y95" s="410"/>
      <c r="Z95" s="410"/>
      <c r="AA95" s="410"/>
      <c r="AB95" s="411"/>
      <c r="AC95" s="377" t="s">
        <v>361</v>
      </c>
      <c r="AD95" s="378"/>
      <c r="AE95" s="378"/>
      <c r="AF95" s="379"/>
      <c r="AG95" s="335">
        <v>0</v>
      </c>
      <c r="AH95" s="336"/>
      <c r="AI95" s="336"/>
      <c r="AJ95" s="337"/>
      <c r="AK95" s="335">
        <v>0</v>
      </c>
      <c r="AL95" s="336"/>
      <c r="AM95" s="336"/>
      <c r="AN95" s="337"/>
      <c r="AO95" s="335">
        <v>0</v>
      </c>
      <c r="AP95" s="336"/>
      <c r="AQ95" s="336"/>
      <c r="AR95" s="337"/>
      <c r="AS95" s="197" t="str">
        <f t="shared" si="1"/>
        <v>n.é.</v>
      </c>
    </row>
    <row r="96" spans="1:45" ht="12.75" customHeight="1">
      <c r="A96" s="369">
        <v>87</v>
      </c>
      <c r="B96" s="370"/>
      <c r="C96" s="409" t="s">
        <v>362</v>
      </c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0"/>
      <c r="Y96" s="410"/>
      <c r="Z96" s="410"/>
      <c r="AA96" s="410"/>
      <c r="AB96" s="411"/>
      <c r="AC96" s="377" t="s">
        <v>363</v>
      </c>
      <c r="AD96" s="378"/>
      <c r="AE96" s="378"/>
      <c r="AF96" s="379"/>
      <c r="AG96" s="335">
        <v>0</v>
      </c>
      <c r="AH96" s="336"/>
      <c r="AI96" s="336"/>
      <c r="AJ96" s="337"/>
      <c r="AK96" s="335">
        <v>0</v>
      </c>
      <c r="AL96" s="336"/>
      <c r="AM96" s="336"/>
      <c r="AN96" s="337"/>
      <c r="AO96" s="335">
        <v>0</v>
      </c>
      <c r="AP96" s="336"/>
      <c r="AQ96" s="336"/>
      <c r="AR96" s="337"/>
      <c r="AS96" s="197" t="str">
        <f t="shared" si="1"/>
        <v>n.é.</v>
      </c>
    </row>
    <row r="97" spans="1:45" ht="12.75" customHeight="1">
      <c r="A97" s="369">
        <v>88</v>
      </c>
      <c r="B97" s="370"/>
      <c r="C97" s="409" t="s">
        <v>364</v>
      </c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0"/>
      <c r="Y97" s="410"/>
      <c r="Z97" s="410"/>
      <c r="AA97" s="410"/>
      <c r="AB97" s="411"/>
      <c r="AC97" s="433" t="s">
        <v>365</v>
      </c>
      <c r="AD97" s="434"/>
      <c r="AE97" s="434"/>
      <c r="AF97" s="435"/>
      <c r="AG97" s="350">
        <v>0</v>
      </c>
      <c r="AH97" s="351"/>
      <c r="AI97" s="351"/>
      <c r="AJ97" s="352"/>
      <c r="AK97" s="350">
        <v>4</v>
      </c>
      <c r="AL97" s="351"/>
      <c r="AM97" s="351"/>
      <c r="AN97" s="352"/>
      <c r="AO97" s="350">
        <v>4</v>
      </c>
      <c r="AP97" s="351"/>
      <c r="AQ97" s="351"/>
      <c r="AR97" s="352"/>
      <c r="AS97" s="197">
        <f t="shared" si="1"/>
        <v>1</v>
      </c>
    </row>
    <row r="98" spans="1:45" ht="12.75" customHeight="1">
      <c r="A98" s="369">
        <v>89</v>
      </c>
      <c r="B98" s="370"/>
      <c r="C98" s="409" t="s">
        <v>366</v>
      </c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  <c r="W98" s="410"/>
      <c r="X98" s="410"/>
      <c r="Y98" s="410"/>
      <c r="Z98" s="410"/>
      <c r="AA98" s="410"/>
      <c r="AB98" s="411"/>
      <c r="AC98" s="377" t="s">
        <v>367</v>
      </c>
      <c r="AD98" s="378"/>
      <c r="AE98" s="378"/>
      <c r="AF98" s="379"/>
      <c r="AG98" s="335">
        <v>0</v>
      </c>
      <c r="AH98" s="336"/>
      <c r="AI98" s="336"/>
      <c r="AJ98" s="337"/>
      <c r="AK98" s="335">
        <v>0</v>
      </c>
      <c r="AL98" s="336"/>
      <c r="AM98" s="336"/>
      <c r="AN98" s="337"/>
      <c r="AO98" s="335">
        <v>0</v>
      </c>
      <c r="AP98" s="336"/>
      <c r="AQ98" s="336"/>
      <c r="AR98" s="337"/>
      <c r="AS98" s="197" t="str">
        <f t="shared" si="1"/>
        <v>n.é.</v>
      </c>
    </row>
    <row r="99" spans="1:45" ht="12.75" customHeight="1">
      <c r="A99" s="369">
        <v>90</v>
      </c>
      <c r="B99" s="370"/>
      <c r="C99" s="409" t="s">
        <v>368</v>
      </c>
      <c r="D99" s="410"/>
      <c r="E99" s="410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0"/>
      <c r="R99" s="410"/>
      <c r="S99" s="410"/>
      <c r="T99" s="410"/>
      <c r="U99" s="410"/>
      <c r="V99" s="410"/>
      <c r="W99" s="410"/>
      <c r="X99" s="410"/>
      <c r="Y99" s="410"/>
      <c r="Z99" s="410"/>
      <c r="AA99" s="410"/>
      <c r="AB99" s="411"/>
      <c r="AC99" s="377" t="s">
        <v>369</v>
      </c>
      <c r="AD99" s="378"/>
      <c r="AE99" s="378"/>
      <c r="AF99" s="379"/>
      <c r="AG99" s="335">
        <v>0</v>
      </c>
      <c r="AH99" s="336"/>
      <c r="AI99" s="336"/>
      <c r="AJ99" s="337"/>
      <c r="AK99" s="335">
        <v>0</v>
      </c>
      <c r="AL99" s="336"/>
      <c r="AM99" s="336"/>
      <c r="AN99" s="337"/>
      <c r="AO99" s="335">
        <v>0</v>
      </c>
      <c r="AP99" s="336"/>
      <c r="AQ99" s="336"/>
      <c r="AR99" s="337"/>
      <c r="AS99" s="197" t="str">
        <f t="shared" si="1"/>
        <v>n.é.</v>
      </c>
    </row>
    <row r="100" spans="1:45" ht="12.75" customHeight="1">
      <c r="A100" s="369">
        <v>91</v>
      </c>
      <c r="B100" s="370"/>
      <c r="C100" s="409" t="s">
        <v>370</v>
      </c>
      <c r="D100" s="410"/>
      <c r="E100" s="410"/>
      <c r="F100" s="410"/>
      <c r="G100" s="410"/>
      <c r="H100" s="410"/>
      <c r="I100" s="410"/>
      <c r="J100" s="410"/>
      <c r="K100" s="410"/>
      <c r="L100" s="410"/>
      <c r="M100" s="410"/>
      <c r="N100" s="410"/>
      <c r="O100" s="410"/>
      <c r="P100" s="410"/>
      <c r="Q100" s="410"/>
      <c r="R100" s="410"/>
      <c r="S100" s="410"/>
      <c r="T100" s="410"/>
      <c r="U100" s="410"/>
      <c r="V100" s="410"/>
      <c r="W100" s="410"/>
      <c r="X100" s="410"/>
      <c r="Y100" s="410"/>
      <c r="Z100" s="410"/>
      <c r="AA100" s="410"/>
      <c r="AB100" s="411"/>
      <c r="AC100" s="377" t="s">
        <v>371</v>
      </c>
      <c r="AD100" s="378"/>
      <c r="AE100" s="378"/>
      <c r="AF100" s="379"/>
      <c r="AG100" s="335">
        <v>0</v>
      </c>
      <c r="AH100" s="336"/>
      <c r="AI100" s="336"/>
      <c r="AJ100" s="337"/>
      <c r="AK100" s="335">
        <v>0</v>
      </c>
      <c r="AL100" s="336"/>
      <c r="AM100" s="336"/>
      <c r="AN100" s="337"/>
      <c r="AO100" s="335">
        <v>0</v>
      </c>
      <c r="AP100" s="336"/>
      <c r="AQ100" s="336"/>
      <c r="AR100" s="337"/>
      <c r="AS100" s="199" t="str">
        <f t="shared" si="1"/>
        <v>n.é.</v>
      </c>
    </row>
    <row r="101" spans="1:45" ht="12.75" customHeight="1">
      <c r="A101" s="369">
        <v>92</v>
      </c>
      <c r="B101" s="370"/>
      <c r="C101" s="409" t="s">
        <v>372</v>
      </c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10"/>
      <c r="S101" s="410"/>
      <c r="T101" s="410"/>
      <c r="U101" s="410"/>
      <c r="V101" s="410"/>
      <c r="W101" s="410"/>
      <c r="X101" s="410"/>
      <c r="Y101" s="410"/>
      <c r="Z101" s="410"/>
      <c r="AA101" s="410"/>
      <c r="AB101" s="411"/>
      <c r="AC101" s="377" t="s">
        <v>373</v>
      </c>
      <c r="AD101" s="378"/>
      <c r="AE101" s="378"/>
      <c r="AF101" s="379"/>
      <c r="AG101" s="335">
        <v>0</v>
      </c>
      <c r="AH101" s="336"/>
      <c r="AI101" s="336"/>
      <c r="AJ101" s="337"/>
      <c r="AK101" s="335">
        <v>0</v>
      </c>
      <c r="AL101" s="336"/>
      <c r="AM101" s="336"/>
      <c r="AN101" s="337"/>
      <c r="AO101" s="335">
        <v>0</v>
      </c>
      <c r="AP101" s="336"/>
      <c r="AQ101" s="336"/>
      <c r="AR101" s="337"/>
      <c r="AS101" s="197" t="str">
        <f t="shared" si="1"/>
        <v>n.é.</v>
      </c>
    </row>
    <row r="102" spans="1:45" ht="12.75" customHeight="1" thickBot="1">
      <c r="A102" s="369">
        <v>93</v>
      </c>
      <c r="B102" s="370"/>
      <c r="C102" s="409" t="s">
        <v>374</v>
      </c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  <c r="T102" s="410"/>
      <c r="U102" s="410"/>
      <c r="V102" s="410"/>
      <c r="W102" s="410"/>
      <c r="X102" s="410"/>
      <c r="Y102" s="410"/>
      <c r="Z102" s="410"/>
      <c r="AA102" s="410"/>
      <c r="AB102" s="411"/>
      <c r="AC102" s="389" t="s">
        <v>375</v>
      </c>
      <c r="AD102" s="390"/>
      <c r="AE102" s="390"/>
      <c r="AF102" s="391"/>
      <c r="AG102" s="341">
        <v>0</v>
      </c>
      <c r="AH102" s="342"/>
      <c r="AI102" s="342"/>
      <c r="AJ102" s="343"/>
      <c r="AK102" s="341">
        <v>0</v>
      </c>
      <c r="AL102" s="342"/>
      <c r="AM102" s="342"/>
      <c r="AN102" s="343"/>
      <c r="AO102" s="341">
        <v>0</v>
      </c>
      <c r="AP102" s="342"/>
      <c r="AQ102" s="342"/>
      <c r="AR102" s="343"/>
      <c r="AS102" s="200" t="str">
        <f t="shared" si="1"/>
        <v>n.é.</v>
      </c>
    </row>
    <row r="103" spans="1:45" ht="12.75" customHeight="1" thickBot="1" thickTop="1">
      <c r="A103" s="392">
        <v>94</v>
      </c>
      <c r="B103" s="393"/>
      <c r="C103" s="415" t="s">
        <v>376</v>
      </c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7"/>
      <c r="AC103" s="397" t="s">
        <v>195</v>
      </c>
      <c r="AD103" s="398"/>
      <c r="AE103" s="398"/>
      <c r="AF103" s="399"/>
      <c r="AG103" s="338">
        <v>0</v>
      </c>
      <c r="AH103" s="339"/>
      <c r="AI103" s="339"/>
      <c r="AJ103" s="340"/>
      <c r="AK103" s="338">
        <f>SUM(AK94:AN102)</f>
        <v>4</v>
      </c>
      <c r="AL103" s="339"/>
      <c r="AM103" s="339"/>
      <c r="AN103" s="340"/>
      <c r="AO103" s="338">
        <f>SUM(AO97)</f>
        <v>4</v>
      </c>
      <c r="AP103" s="339"/>
      <c r="AQ103" s="339"/>
      <c r="AR103" s="340"/>
      <c r="AS103" s="195">
        <f t="shared" si="1"/>
        <v>1</v>
      </c>
    </row>
    <row r="104" spans="1:48" ht="19.5" thickBot="1" thickTop="1">
      <c r="A104" s="438">
        <v>95</v>
      </c>
      <c r="B104" s="439"/>
      <c r="C104" s="440" t="s">
        <v>377</v>
      </c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441"/>
      <c r="X104" s="441"/>
      <c r="Y104" s="441"/>
      <c r="Z104" s="441"/>
      <c r="AA104" s="441"/>
      <c r="AB104" s="442"/>
      <c r="AC104" s="443" t="s">
        <v>196</v>
      </c>
      <c r="AD104" s="444"/>
      <c r="AE104" s="444"/>
      <c r="AF104" s="445"/>
      <c r="AG104" s="322">
        <f>SUM(AG28,AG29,AG54,AG63,AG80,AG88,AG93)</f>
        <v>74875833</v>
      </c>
      <c r="AH104" s="323"/>
      <c r="AI104" s="323"/>
      <c r="AJ104" s="324"/>
      <c r="AK104" s="322">
        <f>SUM(AK28,AK29,AK54,AK63,AK80,AK88,AK93,AK103)</f>
        <v>100203871</v>
      </c>
      <c r="AL104" s="323"/>
      <c r="AM104" s="323"/>
      <c r="AN104" s="324"/>
      <c r="AO104" s="322">
        <f>SUM(AO28,AO29,AO54,AO63,AO80,AO88,AO93,AO103)</f>
        <v>75133812</v>
      </c>
      <c r="AP104" s="323"/>
      <c r="AQ104" s="323"/>
      <c r="AR104" s="324"/>
      <c r="AS104" s="202">
        <f t="shared" si="1"/>
        <v>0.7498094759233404</v>
      </c>
      <c r="AT104" s="90">
        <f>SUM(AG104,'E3'!AG38:AJ38)</f>
        <v>76485000</v>
      </c>
      <c r="AU104" s="7">
        <f>SUM(AO104,'E3'!AO38:AR38)</f>
        <v>75982364</v>
      </c>
      <c r="AV104" s="7"/>
    </row>
    <row r="105" ht="13.5" thickTop="1">
      <c r="AS105" s="166"/>
    </row>
    <row r="106" spans="40:45" ht="12.75">
      <c r="AN106" s="294">
        <f>SUM(AK104,'E3'!AK38:AN38)</f>
        <v>102096481</v>
      </c>
      <c r="AO106" s="295"/>
      <c r="AP106" s="436">
        <f>SUM(AO104,'E3'!AO38:AR38)</f>
        <v>75982364</v>
      </c>
      <c r="AQ106" s="437"/>
      <c r="AR106" s="437"/>
      <c r="AS106" s="166"/>
    </row>
    <row r="107" ht="12.75">
      <c r="AS107" s="166"/>
    </row>
    <row r="108" ht="12.75">
      <c r="AS108" s="166"/>
    </row>
    <row r="109" ht="12.75">
      <c r="AS109" s="166"/>
    </row>
    <row r="110" ht="12.75">
      <c r="AS110" s="166"/>
    </row>
    <row r="111" ht="12.75">
      <c r="AS111" s="166"/>
    </row>
    <row r="112" ht="12.75">
      <c r="AS112" s="166"/>
    </row>
    <row r="113" ht="12.75">
      <c r="AS113" s="166"/>
    </row>
    <row r="114" ht="12.75">
      <c r="AS114" s="166"/>
    </row>
    <row r="115" ht="12.75">
      <c r="AS115" s="166"/>
    </row>
    <row r="116" ht="12.75">
      <c r="AS116" s="166"/>
    </row>
    <row r="117" ht="12.75">
      <c r="AS117" s="166"/>
    </row>
    <row r="118" ht="12.75">
      <c r="AS118" s="167"/>
    </row>
    <row r="119" ht="12.75">
      <c r="AS119" s="166"/>
    </row>
    <row r="120" ht="12.75">
      <c r="AS120" s="166"/>
    </row>
    <row r="121" ht="12.75">
      <c r="AS121" s="166"/>
    </row>
    <row r="122" ht="12.75">
      <c r="AS122" s="167"/>
    </row>
    <row r="123" ht="12.75">
      <c r="AS123" s="167"/>
    </row>
    <row r="124" ht="12.75">
      <c r="AS124" s="167"/>
    </row>
    <row r="125" ht="12.75">
      <c r="AS125" s="166"/>
    </row>
    <row r="126" ht="12.75">
      <c r="AS126" s="166"/>
    </row>
    <row r="127" ht="12.75">
      <c r="AS127" s="166"/>
    </row>
    <row r="128" ht="12.75">
      <c r="AS128" s="167"/>
    </row>
    <row r="129" ht="12.75">
      <c r="AS129" s="166"/>
    </row>
    <row r="130" ht="12.75">
      <c r="AS130" s="166"/>
    </row>
    <row r="131" ht="12.75">
      <c r="AS131" s="167"/>
    </row>
    <row r="132" ht="12.75">
      <c r="AS132" s="166"/>
    </row>
    <row r="133" ht="12.75">
      <c r="AS133" s="166"/>
    </row>
    <row r="134" ht="12.75">
      <c r="AS134" s="166"/>
    </row>
    <row r="135" ht="12.75">
      <c r="AS135" s="166"/>
    </row>
    <row r="136" ht="12.75">
      <c r="AS136" s="166"/>
    </row>
    <row r="137" ht="12.75">
      <c r="AS137" s="166"/>
    </row>
    <row r="138" ht="12.75">
      <c r="AS138" s="166"/>
    </row>
    <row r="139" ht="12.75">
      <c r="AS139" s="167"/>
    </row>
    <row r="140" ht="12.75">
      <c r="AS140" s="166"/>
    </row>
    <row r="141" ht="12.75">
      <c r="AS141" s="166"/>
    </row>
    <row r="142" ht="12.75">
      <c r="AS142" s="167"/>
    </row>
    <row r="143" ht="12.75">
      <c r="AS143" s="166"/>
    </row>
    <row r="144" ht="12.75">
      <c r="AS144" s="166"/>
    </row>
    <row r="145" ht="12.75">
      <c r="AS145" s="166"/>
    </row>
    <row r="146" ht="12.75">
      <c r="AS146" s="166"/>
    </row>
    <row r="147" ht="12.75">
      <c r="AS147" s="166"/>
    </row>
    <row r="148" ht="12.75">
      <c r="AS148" s="167"/>
    </row>
    <row r="149" ht="12.75">
      <c r="AS149" s="167"/>
    </row>
    <row r="150" ht="12.75">
      <c r="AS150" s="166"/>
    </row>
    <row r="151" ht="12.75">
      <c r="AS151" s="166"/>
    </row>
    <row r="152" ht="12.75">
      <c r="AS152" s="166"/>
    </row>
    <row r="153" ht="12.75">
      <c r="AS153" s="166"/>
    </row>
    <row r="154" ht="12.75">
      <c r="AS154" s="166"/>
    </row>
    <row r="155" ht="12.75">
      <c r="AS155" s="166"/>
    </row>
    <row r="156" ht="12.75">
      <c r="AS156" s="166"/>
    </row>
    <row r="157" ht="12.75">
      <c r="AS157" s="166"/>
    </row>
    <row r="158" ht="12.75">
      <c r="AS158" s="167"/>
    </row>
    <row r="159" ht="12.75">
      <c r="AS159" s="166"/>
    </row>
    <row r="160" ht="12.75">
      <c r="AS160" s="166"/>
    </row>
    <row r="161" ht="12.75">
      <c r="AS161" s="166"/>
    </row>
    <row r="162" ht="12.75">
      <c r="AS162" s="166"/>
    </row>
    <row r="163" ht="12.75">
      <c r="AS163" s="166"/>
    </row>
    <row r="164" ht="12.75">
      <c r="AS164" s="166"/>
    </row>
    <row r="165" ht="12.75">
      <c r="AS165" s="166"/>
    </row>
    <row r="166" ht="12.75">
      <c r="AS166" s="166"/>
    </row>
    <row r="167" ht="12.75">
      <c r="AS167" s="166"/>
    </row>
    <row r="168" ht="12.75">
      <c r="AS168" s="166"/>
    </row>
    <row r="169" ht="12.75">
      <c r="AS169" s="166"/>
    </row>
    <row r="170" ht="12.75">
      <c r="AS170" s="166"/>
    </row>
    <row r="171" ht="12.75">
      <c r="AS171" s="166"/>
    </row>
    <row r="172" ht="12.75">
      <c r="AS172" s="166"/>
    </row>
    <row r="173" ht="12.75">
      <c r="AS173" s="168"/>
    </row>
    <row r="174" ht="12.75">
      <c r="AS174" s="167"/>
    </row>
    <row r="175" ht="12.75">
      <c r="AS175" s="166"/>
    </row>
    <row r="176" ht="12.75">
      <c r="AS176" s="166"/>
    </row>
    <row r="177" ht="12.75">
      <c r="AS177" s="166"/>
    </row>
    <row r="178" ht="12.75">
      <c r="AS178" s="166"/>
    </row>
    <row r="179" ht="12.75">
      <c r="AS179" s="166"/>
    </row>
    <row r="180" ht="12.75">
      <c r="AS180" s="166"/>
    </row>
    <row r="181" ht="12.75">
      <c r="AS181" s="169"/>
    </row>
    <row r="182" ht="12.75">
      <c r="AS182" s="170"/>
    </row>
    <row r="183" ht="12.75">
      <c r="AS183" s="171"/>
    </row>
    <row r="184" ht="12.75">
      <c r="AS184" s="171"/>
    </row>
    <row r="185" ht="12.75">
      <c r="AS185" s="171"/>
    </row>
    <row r="186" ht="12.75">
      <c r="AS186" s="171"/>
    </row>
    <row r="187" ht="12.75">
      <c r="AS187" s="170"/>
    </row>
    <row r="188" ht="12.75">
      <c r="AS188" s="171"/>
    </row>
    <row r="189" ht="12.75">
      <c r="AS189" s="171"/>
    </row>
    <row r="190" ht="12.75">
      <c r="AS190" s="171"/>
    </row>
    <row r="191" ht="12.75">
      <c r="AS191" s="171"/>
    </row>
    <row r="192" ht="12.75">
      <c r="AS192" s="171"/>
    </row>
    <row r="193" ht="12.75">
      <c r="AS193" s="171"/>
    </row>
    <row r="194" ht="12.75">
      <c r="AS194" s="171"/>
    </row>
    <row r="195" ht="12.75">
      <c r="AS195" s="171"/>
    </row>
    <row r="196" ht="12.75">
      <c r="AS196" s="171"/>
    </row>
    <row r="197" ht="12.75">
      <c r="AS197" s="170"/>
    </row>
    <row r="198" ht="12.75">
      <c r="AS198" s="172"/>
    </row>
    <row r="199" ht="12.75">
      <c r="AS199" s="170"/>
    </row>
    <row r="200" ht="12.75">
      <c r="AS200" s="170"/>
    </row>
    <row r="201" ht="12.75">
      <c r="AS201" s="170"/>
    </row>
    <row r="202" ht="12.75">
      <c r="AS202" s="170"/>
    </row>
    <row r="203" ht="12.75">
      <c r="AS203" s="170"/>
    </row>
    <row r="204" ht="12.75">
      <c r="AS204" s="170"/>
    </row>
    <row r="205" ht="12.75">
      <c r="AS205" s="170"/>
    </row>
    <row r="206" ht="12.75">
      <c r="AS206" s="170"/>
    </row>
    <row r="207" ht="12.75">
      <c r="AS207" s="170"/>
    </row>
    <row r="208" ht="12.75">
      <c r="AS208" s="170"/>
    </row>
    <row r="209" ht="12.75">
      <c r="AS209" s="171"/>
    </row>
    <row r="210" ht="13.5" thickBot="1">
      <c r="AS210" s="173"/>
    </row>
    <row r="211" ht="14.25" thickBot="1" thickTop="1">
      <c r="AS211" s="174"/>
    </row>
    <row r="212" ht="13.5" thickTop="1">
      <c r="AS212" s="169"/>
    </row>
    <row r="213" ht="12.75">
      <c r="AS213" s="171"/>
    </row>
    <row r="214" ht="12.75">
      <c r="AS214" s="171"/>
    </row>
    <row r="215" ht="12.75">
      <c r="AS215" s="171"/>
    </row>
    <row r="216" ht="12.75">
      <c r="AS216" s="171"/>
    </row>
    <row r="217" ht="12.75">
      <c r="AS217" s="170"/>
    </row>
    <row r="218" ht="12.75">
      <c r="AS218" s="170"/>
    </row>
    <row r="219" ht="12.75">
      <c r="AS219" s="170"/>
    </row>
    <row r="220" ht="12.75">
      <c r="AS220" s="170"/>
    </row>
    <row r="221" ht="12.75">
      <c r="AS221" s="170"/>
    </row>
    <row r="222" ht="12.75">
      <c r="AS222" s="170"/>
    </row>
    <row r="223" ht="12.75">
      <c r="AS223" s="170"/>
    </row>
    <row r="224" ht="12.75">
      <c r="AS224" s="170"/>
    </row>
    <row r="225" ht="12.75">
      <c r="AS225" s="171"/>
    </row>
    <row r="226" ht="12.75">
      <c r="AS226" s="171"/>
    </row>
    <row r="227" ht="12.75">
      <c r="AS227" s="175"/>
    </row>
    <row r="228" ht="12.75">
      <c r="AS228" s="176"/>
    </row>
  </sheetData>
  <sheetProtection password="CA09" sheet="1"/>
  <mergeCells count="593">
    <mergeCell ref="AP106:AR106"/>
    <mergeCell ref="A104:B104"/>
    <mergeCell ref="C104:AB104"/>
    <mergeCell ref="AC104:AF104"/>
    <mergeCell ref="AO104:AR104"/>
    <mergeCell ref="A102:B102"/>
    <mergeCell ref="C102:AB102"/>
    <mergeCell ref="AC102:AF102"/>
    <mergeCell ref="AO102:AR102"/>
    <mergeCell ref="A103:B103"/>
    <mergeCell ref="C103:AB103"/>
    <mergeCell ref="AC103:AF103"/>
    <mergeCell ref="AO103:AR103"/>
    <mergeCell ref="A100:B100"/>
    <mergeCell ref="C100:AB100"/>
    <mergeCell ref="AC100:AF100"/>
    <mergeCell ref="AO100:AR100"/>
    <mergeCell ref="A101:B101"/>
    <mergeCell ref="C101:AB101"/>
    <mergeCell ref="AC101:AF101"/>
    <mergeCell ref="AO101:AR101"/>
    <mergeCell ref="A98:B98"/>
    <mergeCell ref="C98:AB98"/>
    <mergeCell ref="AC98:AF98"/>
    <mergeCell ref="AO98:AR98"/>
    <mergeCell ref="A99:B99"/>
    <mergeCell ref="C99:AB99"/>
    <mergeCell ref="AC99:AF99"/>
    <mergeCell ref="AO99:AR99"/>
    <mergeCell ref="AK98:AN98"/>
    <mergeCell ref="AK99:AN99"/>
    <mergeCell ref="A96:B96"/>
    <mergeCell ref="C96:AB96"/>
    <mergeCell ref="AC96:AF96"/>
    <mergeCell ref="AO96:AR96"/>
    <mergeCell ref="A97:B97"/>
    <mergeCell ref="C97:AB97"/>
    <mergeCell ref="AC97:AF97"/>
    <mergeCell ref="AO97:AR97"/>
    <mergeCell ref="AK96:AN96"/>
    <mergeCell ref="AK97:AN97"/>
    <mergeCell ref="A94:B94"/>
    <mergeCell ref="C94:AB94"/>
    <mergeCell ref="AC94:AF94"/>
    <mergeCell ref="AO94:AR94"/>
    <mergeCell ref="A95:B95"/>
    <mergeCell ref="C95:AB95"/>
    <mergeCell ref="AC95:AF95"/>
    <mergeCell ref="AO95:AR95"/>
    <mergeCell ref="AK94:AN94"/>
    <mergeCell ref="AK95:AN95"/>
    <mergeCell ref="A92:B92"/>
    <mergeCell ref="C92:AB92"/>
    <mergeCell ref="AC92:AF92"/>
    <mergeCell ref="AO92:AR92"/>
    <mergeCell ref="A93:B93"/>
    <mergeCell ref="C93:AB93"/>
    <mergeCell ref="AC93:AF93"/>
    <mergeCell ref="AO93:AR93"/>
    <mergeCell ref="AK92:AN92"/>
    <mergeCell ref="AK93:AN93"/>
    <mergeCell ref="A90:B90"/>
    <mergeCell ref="C90:AB90"/>
    <mergeCell ref="AC90:AF90"/>
    <mergeCell ref="AO90:AR90"/>
    <mergeCell ref="A91:B91"/>
    <mergeCell ref="C91:AB91"/>
    <mergeCell ref="AC91:AF91"/>
    <mergeCell ref="AO91:AR91"/>
    <mergeCell ref="AK90:AN90"/>
    <mergeCell ref="AK91:AN91"/>
    <mergeCell ref="A88:B88"/>
    <mergeCell ref="C88:AB88"/>
    <mergeCell ref="AC88:AF88"/>
    <mergeCell ref="AO88:AR88"/>
    <mergeCell ref="A89:B89"/>
    <mergeCell ref="C89:AB89"/>
    <mergeCell ref="AC89:AF89"/>
    <mergeCell ref="AO89:AR89"/>
    <mergeCell ref="AK88:AN88"/>
    <mergeCell ref="AK89:AN89"/>
    <mergeCell ref="A86:B86"/>
    <mergeCell ref="C86:AB86"/>
    <mergeCell ref="AC86:AF86"/>
    <mergeCell ref="AO86:AR86"/>
    <mergeCell ref="A87:B87"/>
    <mergeCell ref="C87:AB87"/>
    <mergeCell ref="AC87:AF87"/>
    <mergeCell ref="AO87:AR87"/>
    <mergeCell ref="AK86:AN86"/>
    <mergeCell ref="AK87:AN87"/>
    <mergeCell ref="A84:B84"/>
    <mergeCell ref="C84:AB84"/>
    <mergeCell ref="AC84:AF84"/>
    <mergeCell ref="AO84:AR84"/>
    <mergeCell ref="A85:B85"/>
    <mergeCell ref="C85:AB85"/>
    <mergeCell ref="AC85:AF85"/>
    <mergeCell ref="AO85:AR85"/>
    <mergeCell ref="AK84:AN84"/>
    <mergeCell ref="AK85:AN85"/>
    <mergeCell ref="A82:B82"/>
    <mergeCell ref="C82:AB82"/>
    <mergeCell ref="AC82:AF82"/>
    <mergeCell ref="AO82:AR82"/>
    <mergeCell ref="A83:B83"/>
    <mergeCell ref="C83:AB83"/>
    <mergeCell ref="AC83:AF83"/>
    <mergeCell ref="AO83:AR83"/>
    <mergeCell ref="AK82:AN82"/>
    <mergeCell ref="AK83:AN83"/>
    <mergeCell ref="A80:B80"/>
    <mergeCell ref="C80:AB80"/>
    <mergeCell ref="AC80:AF80"/>
    <mergeCell ref="AO80:AR80"/>
    <mergeCell ref="A81:B81"/>
    <mergeCell ref="C81:AB81"/>
    <mergeCell ref="AC81:AF81"/>
    <mergeCell ref="AO81:AR81"/>
    <mergeCell ref="AK80:AN80"/>
    <mergeCell ref="AK81:AN81"/>
    <mergeCell ref="A78:B78"/>
    <mergeCell ref="C78:AB78"/>
    <mergeCell ref="AC78:AF78"/>
    <mergeCell ref="AO78:AR78"/>
    <mergeCell ref="A79:B79"/>
    <mergeCell ref="C79:AB79"/>
    <mergeCell ref="AC79:AF79"/>
    <mergeCell ref="AO79:AR79"/>
    <mergeCell ref="AK78:AN78"/>
    <mergeCell ref="AK79:AN79"/>
    <mergeCell ref="A76:B76"/>
    <mergeCell ref="C76:AB76"/>
    <mergeCell ref="AC76:AF76"/>
    <mergeCell ref="AO76:AR76"/>
    <mergeCell ref="A77:B77"/>
    <mergeCell ref="C77:AB77"/>
    <mergeCell ref="AC77:AF77"/>
    <mergeCell ref="AO77:AR77"/>
    <mergeCell ref="AK76:AN76"/>
    <mergeCell ref="AK77:AN77"/>
    <mergeCell ref="A74:B74"/>
    <mergeCell ref="C74:AB74"/>
    <mergeCell ref="AC74:AF74"/>
    <mergeCell ref="AO74:AR74"/>
    <mergeCell ref="A75:B75"/>
    <mergeCell ref="C75:AB75"/>
    <mergeCell ref="AC75:AF75"/>
    <mergeCell ref="AO75:AR75"/>
    <mergeCell ref="AK74:AN74"/>
    <mergeCell ref="AK75:AN75"/>
    <mergeCell ref="A72:B72"/>
    <mergeCell ref="C72:AB72"/>
    <mergeCell ref="AC72:AF72"/>
    <mergeCell ref="AO72:AR72"/>
    <mergeCell ref="A73:B73"/>
    <mergeCell ref="C73:AB73"/>
    <mergeCell ref="AC73:AF73"/>
    <mergeCell ref="AO73:AR73"/>
    <mergeCell ref="AK72:AN72"/>
    <mergeCell ref="AK73:AN73"/>
    <mergeCell ref="A70:B70"/>
    <mergeCell ref="C70:AB70"/>
    <mergeCell ref="AC70:AF70"/>
    <mergeCell ref="AO70:AR70"/>
    <mergeCell ref="A71:B71"/>
    <mergeCell ref="C71:AB71"/>
    <mergeCell ref="AC71:AF71"/>
    <mergeCell ref="AO71:AR71"/>
    <mergeCell ref="AK70:AN70"/>
    <mergeCell ref="AK71:AN71"/>
    <mergeCell ref="A68:B68"/>
    <mergeCell ref="C68:AB68"/>
    <mergeCell ref="AC68:AF68"/>
    <mergeCell ref="AO68:AR68"/>
    <mergeCell ref="A69:B69"/>
    <mergeCell ref="C69:AB69"/>
    <mergeCell ref="AC69:AF69"/>
    <mergeCell ref="AO69:AR69"/>
    <mergeCell ref="AK68:AN68"/>
    <mergeCell ref="AK69:AN69"/>
    <mergeCell ref="A66:B66"/>
    <mergeCell ref="C66:AB66"/>
    <mergeCell ref="AC66:AF66"/>
    <mergeCell ref="AO66:AR66"/>
    <mergeCell ref="A67:B67"/>
    <mergeCell ref="C67:AB67"/>
    <mergeCell ref="AC67:AF67"/>
    <mergeCell ref="AO67:AR67"/>
    <mergeCell ref="AK66:AN66"/>
    <mergeCell ref="AK67:AN67"/>
    <mergeCell ref="A64:B64"/>
    <mergeCell ref="C64:AB64"/>
    <mergeCell ref="AC64:AF64"/>
    <mergeCell ref="AO64:AR64"/>
    <mergeCell ref="A65:B65"/>
    <mergeCell ref="C65:AB65"/>
    <mergeCell ref="AC65:AF65"/>
    <mergeCell ref="AO65:AR65"/>
    <mergeCell ref="AK64:AN64"/>
    <mergeCell ref="AK65:AN65"/>
    <mergeCell ref="A62:B62"/>
    <mergeCell ref="C62:AB62"/>
    <mergeCell ref="AC62:AF62"/>
    <mergeCell ref="AO62:AR62"/>
    <mergeCell ref="A63:B63"/>
    <mergeCell ref="C63:AB63"/>
    <mergeCell ref="AC63:AF63"/>
    <mergeCell ref="AO63:AR63"/>
    <mergeCell ref="AK62:AN62"/>
    <mergeCell ref="AK63:AN63"/>
    <mergeCell ref="A60:B60"/>
    <mergeCell ref="C60:AB60"/>
    <mergeCell ref="AC60:AF60"/>
    <mergeCell ref="AO60:AR60"/>
    <mergeCell ref="A61:B61"/>
    <mergeCell ref="C61:AB61"/>
    <mergeCell ref="AC61:AF61"/>
    <mergeCell ref="AO61:AR61"/>
    <mergeCell ref="AK60:AN60"/>
    <mergeCell ref="AK61:AN61"/>
    <mergeCell ref="A58:B58"/>
    <mergeCell ref="C58:AB58"/>
    <mergeCell ref="AC58:AF58"/>
    <mergeCell ref="AO58:AR58"/>
    <mergeCell ref="A59:B59"/>
    <mergeCell ref="C59:AB59"/>
    <mergeCell ref="AC59:AF59"/>
    <mergeCell ref="AO59:AR59"/>
    <mergeCell ref="AK58:AN58"/>
    <mergeCell ref="AK59:AN59"/>
    <mergeCell ref="A56:B56"/>
    <mergeCell ref="C56:AB56"/>
    <mergeCell ref="AC56:AF56"/>
    <mergeCell ref="AO56:AR56"/>
    <mergeCell ref="A57:B57"/>
    <mergeCell ref="C57:AB57"/>
    <mergeCell ref="AC57:AF57"/>
    <mergeCell ref="AO57:AR57"/>
    <mergeCell ref="AK56:AN56"/>
    <mergeCell ref="AK57:AN57"/>
    <mergeCell ref="A54:B54"/>
    <mergeCell ref="C54:AB54"/>
    <mergeCell ref="AC54:AF54"/>
    <mergeCell ref="AO54:AR54"/>
    <mergeCell ref="A55:B55"/>
    <mergeCell ref="C55:AB55"/>
    <mergeCell ref="AC55:AF55"/>
    <mergeCell ref="AO55:AR55"/>
    <mergeCell ref="AK54:AN54"/>
    <mergeCell ref="AK55:AN55"/>
    <mergeCell ref="A52:B52"/>
    <mergeCell ref="C52:AB52"/>
    <mergeCell ref="AC52:AF52"/>
    <mergeCell ref="AO52:AR52"/>
    <mergeCell ref="A53:B53"/>
    <mergeCell ref="C53:AB53"/>
    <mergeCell ref="AC53:AF53"/>
    <mergeCell ref="AO53:AR53"/>
    <mergeCell ref="AK52:AN52"/>
    <mergeCell ref="AK53:AN53"/>
    <mergeCell ref="A50:B50"/>
    <mergeCell ref="C50:AB50"/>
    <mergeCell ref="AC50:AF50"/>
    <mergeCell ref="AO50:AR50"/>
    <mergeCell ref="A51:B51"/>
    <mergeCell ref="C51:AB51"/>
    <mergeCell ref="AC51:AF51"/>
    <mergeCell ref="AO51:AR51"/>
    <mergeCell ref="AK50:AN50"/>
    <mergeCell ref="AK51:AN51"/>
    <mergeCell ref="A48:B48"/>
    <mergeCell ref="C48:AB48"/>
    <mergeCell ref="AC48:AF48"/>
    <mergeCell ref="AO48:AR48"/>
    <mergeCell ref="A49:B49"/>
    <mergeCell ref="C49:AB49"/>
    <mergeCell ref="AC49:AF49"/>
    <mergeCell ref="AO49:AR49"/>
    <mergeCell ref="AK48:AN48"/>
    <mergeCell ref="AK49:AN49"/>
    <mergeCell ref="A46:B46"/>
    <mergeCell ref="C46:AB46"/>
    <mergeCell ref="AC46:AF46"/>
    <mergeCell ref="AO46:AR46"/>
    <mergeCell ref="A47:B47"/>
    <mergeCell ref="C47:AB47"/>
    <mergeCell ref="AC47:AF47"/>
    <mergeCell ref="AO47:AR47"/>
    <mergeCell ref="AK46:AN46"/>
    <mergeCell ref="AK47:AN47"/>
    <mergeCell ref="A44:B44"/>
    <mergeCell ref="C44:AB44"/>
    <mergeCell ref="AC44:AF44"/>
    <mergeCell ref="AO44:AR44"/>
    <mergeCell ref="A45:B45"/>
    <mergeCell ref="C45:AB45"/>
    <mergeCell ref="AC45:AF45"/>
    <mergeCell ref="AO45:AR45"/>
    <mergeCell ref="AK44:AN44"/>
    <mergeCell ref="AK45:AN45"/>
    <mergeCell ref="A42:B42"/>
    <mergeCell ref="C42:AB42"/>
    <mergeCell ref="AC42:AF42"/>
    <mergeCell ref="AO42:AR42"/>
    <mergeCell ref="A43:B43"/>
    <mergeCell ref="C43:AB43"/>
    <mergeCell ref="AC43:AF43"/>
    <mergeCell ref="AO43:AR43"/>
    <mergeCell ref="AK42:AN42"/>
    <mergeCell ref="AK43:AN43"/>
    <mergeCell ref="A40:B40"/>
    <mergeCell ref="C40:AB40"/>
    <mergeCell ref="AC40:AF40"/>
    <mergeCell ref="AO40:AR40"/>
    <mergeCell ref="A41:B41"/>
    <mergeCell ref="C41:AB41"/>
    <mergeCell ref="AC41:AF41"/>
    <mergeCell ref="AO41:AR41"/>
    <mergeCell ref="AK40:AN40"/>
    <mergeCell ref="AK41:AN41"/>
    <mergeCell ref="A38:B38"/>
    <mergeCell ref="C38:AB38"/>
    <mergeCell ref="AC38:AF38"/>
    <mergeCell ref="AO38:AR38"/>
    <mergeCell ref="A39:B39"/>
    <mergeCell ref="C39:AB39"/>
    <mergeCell ref="AC39:AF39"/>
    <mergeCell ref="AO39:AR39"/>
    <mergeCell ref="AK38:AN38"/>
    <mergeCell ref="AK39:AN39"/>
    <mergeCell ref="A36:B36"/>
    <mergeCell ref="C36:AB36"/>
    <mergeCell ref="AC36:AF36"/>
    <mergeCell ref="AO36:AR36"/>
    <mergeCell ref="A37:B37"/>
    <mergeCell ref="C37:AB37"/>
    <mergeCell ref="AC37:AF37"/>
    <mergeCell ref="AO37:AR37"/>
    <mergeCell ref="AK36:AN36"/>
    <mergeCell ref="AK37:AN37"/>
    <mergeCell ref="A34:B34"/>
    <mergeCell ref="C34:AB34"/>
    <mergeCell ref="AC34:AF34"/>
    <mergeCell ref="AO34:AR34"/>
    <mergeCell ref="A35:B35"/>
    <mergeCell ref="C35:AB35"/>
    <mergeCell ref="AC35:AF35"/>
    <mergeCell ref="AO35:AR35"/>
    <mergeCell ref="AK34:AN34"/>
    <mergeCell ref="AK35:AN35"/>
    <mergeCell ref="A32:B32"/>
    <mergeCell ref="C32:AB32"/>
    <mergeCell ref="AC32:AF32"/>
    <mergeCell ref="AO32:AR32"/>
    <mergeCell ref="A33:B33"/>
    <mergeCell ref="C33:AB33"/>
    <mergeCell ref="AC33:AF33"/>
    <mergeCell ref="AO33:AR33"/>
    <mergeCell ref="AK32:AN32"/>
    <mergeCell ref="AK33:AN33"/>
    <mergeCell ref="A30:B30"/>
    <mergeCell ref="C30:AB30"/>
    <mergeCell ref="AC30:AF30"/>
    <mergeCell ref="AO30:AR30"/>
    <mergeCell ref="A31:B31"/>
    <mergeCell ref="C31:AB31"/>
    <mergeCell ref="AC31:AF31"/>
    <mergeCell ref="AO31:AR31"/>
    <mergeCell ref="AK30:AN30"/>
    <mergeCell ref="AK31:AN31"/>
    <mergeCell ref="A28:B28"/>
    <mergeCell ref="C28:AB28"/>
    <mergeCell ref="AC28:AF28"/>
    <mergeCell ref="AO28:AR28"/>
    <mergeCell ref="A29:B29"/>
    <mergeCell ref="C29:AB29"/>
    <mergeCell ref="AC29:AF29"/>
    <mergeCell ref="AO29:AR29"/>
    <mergeCell ref="AK28:AN28"/>
    <mergeCell ref="AK29:AN29"/>
    <mergeCell ref="A26:B26"/>
    <mergeCell ref="C26:AB26"/>
    <mergeCell ref="AC26:AF26"/>
    <mergeCell ref="AO26:AR26"/>
    <mergeCell ref="A27:B27"/>
    <mergeCell ref="C27:AB27"/>
    <mergeCell ref="AC27:AF27"/>
    <mergeCell ref="AO27:AR27"/>
    <mergeCell ref="AK26:AN26"/>
    <mergeCell ref="AK27:AN27"/>
    <mergeCell ref="A24:B24"/>
    <mergeCell ref="C24:AB24"/>
    <mergeCell ref="AC24:AF24"/>
    <mergeCell ref="AO24:AR24"/>
    <mergeCell ref="A25:B25"/>
    <mergeCell ref="C25:AB25"/>
    <mergeCell ref="AC25:AF25"/>
    <mergeCell ref="AO25:AR25"/>
    <mergeCell ref="AK24:AN24"/>
    <mergeCell ref="AK25:AN25"/>
    <mergeCell ref="A22:B22"/>
    <mergeCell ref="C22:AB22"/>
    <mergeCell ref="AC22:AF22"/>
    <mergeCell ref="AO22:AR22"/>
    <mergeCell ref="A23:B23"/>
    <mergeCell ref="C23:AB23"/>
    <mergeCell ref="AC23:AF23"/>
    <mergeCell ref="AO23:AR23"/>
    <mergeCell ref="AK22:AN22"/>
    <mergeCell ref="AK23:AN23"/>
    <mergeCell ref="A20:B20"/>
    <mergeCell ref="C20:AB20"/>
    <mergeCell ref="AC20:AF20"/>
    <mergeCell ref="AO20:AR20"/>
    <mergeCell ref="A21:B21"/>
    <mergeCell ref="C21:AB21"/>
    <mergeCell ref="AC21:AF21"/>
    <mergeCell ref="AO21:AR21"/>
    <mergeCell ref="AK20:AN20"/>
    <mergeCell ref="AK21:AN21"/>
    <mergeCell ref="A18:B18"/>
    <mergeCell ref="C18:AB18"/>
    <mergeCell ref="AC18:AF18"/>
    <mergeCell ref="AO18:AR18"/>
    <mergeCell ref="A19:B19"/>
    <mergeCell ref="C19:AB19"/>
    <mergeCell ref="AC19:AF19"/>
    <mergeCell ref="AO19:AR19"/>
    <mergeCell ref="AK18:AN18"/>
    <mergeCell ref="AK19:AN19"/>
    <mergeCell ref="A16:B16"/>
    <mergeCell ref="C16:AB16"/>
    <mergeCell ref="AC16:AF16"/>
    <mergeCell ref="AO16:AR16"/>
    <mergeCell ref="A17:B17"/>
    <mergeCell ref="C17:AB17"/>
    <mergeCell ref="AC17:AF17"/>
    <mergeCell ref="AO17:AR17"/>
    <mergeCell ref="AK16:AN16"/>
    <mergeCell ref="AK17:AN17"/>
    <mergeCell ref="A14:B14"/>
    <mergeCell ref="C14:AB14"/>
    <mergeCell ref="AC14:AF14"/>
    <mergeCell ref="AO14:AR14"/>
    <mergeCell ref="A15:B15"/>
    <mergeCell ref="C15:AB15"/>
    <mergeCell ref="AC15:AF15"/>
    <mergeCell ref="AO15:AR15"/>
    <mergeCell ref="AK14:AN14"/>
    <mergeCell ref="AK15:AN15"/>
    <mergeCell ref="A12:B12"/>
    <mergeCell ref="C12:AB12"/>
    <mergeCell ref="AC12:AF12"/>
    <mergeCell ref="AO12:AR12"/>
    <mergeCell ref="A13:B13"/>
    <mergeCell ref="C13:AB13"/>
    <mergeCell ref="AC13:AF13"/>
    <mergeCell ref="AO13:AR13"/>
    <mergeCell ref="AK12:AN12"/>
    <mergeCell ref="AK13:AN13"/>
    <mergeCell ref="A10:B10"/>
    <mergeCell ref="C10:AB10"/>
    <mergeCell ref="AC10:AF10"/>
    <mergeCell ref="AO10:AR10"/>
    <mergeCell ref="A11:B11"/>
    <mergeCell ref="C11:AB11"/>
    <mergeCell ref="AC11:AF11"/>
    <mergeCell ref="AO11:AR11"/>
    <mergeCell ref="AK10:AN10"/>
    <mergeCell ref="AK11:AN11"/>
    <mergeCell ref="A1:W1"/>
    <mergeCell ref="A9:B9"/>
    <mergeCell ref="C9:AB9"/>
    <mergeCell ref="AC9:AF9"/>
    <mergeCell ref="AO9:AR9"/>
    <mergeCell ref="AK8:AN8"/>
    <mergeCell ref="AK9:AN9"/>
    <mergeCell ref="AG7:AJ7"/>
    <mergeCell ref="AG8:AJ8"/>
    <mergeCell ref="A2:AS2"/>
    <mergeCell ref="AK100:AN100"/>
    <mergeCell ref="AK101:AN101"/>
    <mergeCell ref="AK102:AN102"/>
    <mergeCell ref="AK103:AN103"/>
    <mergeCell ref="AG9:AJ9"/>
    <mergeCell ref="AG10:AJ10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AG29:AJ29"/>
    <mergeCell ref="AG30:AJ30"/>
    <mergeCell ref="AG31:AJ31"/>
    <mergeCell ref="AG32:AJ32"/>
    <mergeCell ref="AG33:AJ33"/>
    <mergeCell ref="AG34:AJ34"/>
    <mergeCell ref="AG35:AJ35"/>
    <mergeCell ref="AG36:AJ36"/>
    <mergeCell ref="AG37:AJ37"/>
    <mergeCell ref="AG38:AJ38"/>
    <mergeCell ref="AG39:AJ39"/>
    <mergeCell ref="AG40:AJ40"/>
    <mergeCell ref="AG41:AJ41"/>
    <mergeCell ref="AG42:AJ42"/>
    <mergeCell ref="AG43:AJ43"/>
    <mergeCell ref="AG44:AJ44"/>
    <mergeCell ref="AG45:AJ45"/>
    <mergeCell ref="AG46:AJ46"/>
    <mergeCell ref="AG47:AJ47"/>
    <mergeCell ref="AG48:AJ48"/>
    <mergeCell ref="AG49:AJ49"/>
    <mergeCell ref="AG50:AJ50"/>
    <mergeCell ref="AG51:AJ51"/>
    <mergeCell ref="AG52:AJ52"/>
    <mergeCell ref="AG53:AJ53"/>
    <mergeCell ref="AG54:AJ54"/>
    <mergeCell ref="AG55:AJ55"/>
    <mergeCell ref="AG56:AJ56"/>
    <mergeCell ref="AG57:AJ57"/>
    <mergeCell ref="AG58:AJ58"/>
    <mergeCell ref="AG59:AJ59"/>
    <mergeCell ref="AG60:AJ60"/>
    <mergeCell ref="AG61:AJ61"/>
    <mergeCell ref="AG62:AJ62"/>
    <mergeCell ref="AG63:AJ63"/>
    <mergeCell ref="AG64:AJ64"/>
    <mergeCell ref="AG65:AJ65"/>
    <mergeCell ref="AG66:AJ66"/>
    <mergeCell ref="AG67:AJ67"/>
    <mergeCell ref="AG68:AJ68"/>
    <mergeCell ref="AG69:AJ69"/>
    <mergeCell ref="AG70:AJ70"/>
    <mergeCell ref="AG71:AJ71"/>
    <mergeCell ref="AG72:AJ72"/>
    <mergeCell ref="AG73:AJ73"/>
    <mergeCell ref="AG74:AJ74"/>
    <mergeCell ref="AG89:AJ89"/>
    <mergeCell ref="AG75:AJ75"/>
    <mergeCell ref="AG76:AJ76"/>
    <mergeCell ref="AG77:AJ77"/>
    <mergeCell ref="AG78:AJ78"/>
    <mergeCell ref="AG79:AJ79"/>
    <mergeCell ref="AG80:AJ80"/>
    <mergeCell ref="AG102:AJ102"/>
    <mergeCell ref="AG81:AJ81"/>
    <mergeCell ref="AG82:AJ82"/>
    <mergeCell ref="AG83:AJ83"/>
    <mergeCell ref="AG84:AJ84"/>
    <mergeCell ref="AG85:AJ85"/>
    <mergeCell ref="AG97:AJ97"/>
    <mergeCell ref="AG86:AJ86"/>
    <mergeCell ref="AG87:AJ87"/>
    <mergeCell ref="AG88:AJ88"/>
    <mergeCell ref="AG96:AJ96"/>
    <mergeCell ref="AG90:AJ90"/>
    <mergeCell ref="AG91:AJ91"/>
    <mergeCell ref="AG99:AJ99"/>
    <mergeCell ref="AG100:AJ100"/>
    <mergeCell ref="AG101:AJ101"/>
    <mergeCell ref="AG104:AJ104"/>
    <mergeCell ref="AK104:AN104"/>
    <mergeCell ref="C7:AB8"/>
    <mergeCell ref="AC7:AF8"/>
    <mergeCell ref="AG98:AJ98"/>
    <mergeCell ref="AG103:AJ103"/>
    <mergeCell ref="AG92:AJ92"/>
    <mergeCell ref="AG93:AJ93"/>
    <mergeCell ref="AG94:AJ94"/>
    <mergeCell ref="AG95:AJ95"/>
    <mergeCell ref="A3:AS3"/>
    <mergeCell ref="A4:AS4"/>
    <mergeCell ref="A5:AS5"/>
    <mergeCell ref="A6:AS6"/>
    <mergeCell ref="AS7:AS8"/>
    <mergeCell ref="A7:B8"/>
    <mergeCell ref="AK7:AN7"/>
    <mergeCell ref="AO7:AR7"/>
    <mergeCell ref="AO8:AR8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T78"/>
  <sheetViews>
    <sheetView view="pageBreakPreview" zoomScaleSheetLayoutView="100" zoomScalePageLayoutView="0" workbookViewId="0" topLeftCell="A1">
      <selection activeCell="AU11" sqref="AT11:AU11"/>
    </sheetView>
  </sheetViews>
  <sheetFormatPr defaultColWidth="9.00390625" defaultRowHeight="12.75"/>
  <cols>
    <col min="1" max="1" width="4.125" style="0" customWidth="1"/>
    <col min="2" max="2" width="4.25390625" style="0" customWidth="1"/>
    <col min="3" max="3" width="3.25390625" style="0" customWidth="1"/>
    <col min="4" max="4" width="4.375" style="0" customWidth="1"/>
    <col min="5" max="5" width="4.125" style="0" customWidth="1"/>
    <col min="6" max="6" width="5.00390625" style="0" customWidth="1"/>
    <col min="7" max="9" width="4.625" style="0" customWidth="1"/>
    <col min="10" max="11" width="4.375" style="0" customWidth="1"/>
    <col min="12" max="12" width="2.625" style="0" customWidth="1"/>
    <col min="13" max="13" width="3.875" style="0" customWidth="1"/>
    <col min="14" max="14" width="4.25390625" style="0" customWidth="1"/>
    <col min="15" max="15" width="1.75390625" style="0" customWidth="1"/>
    <col min="16" max="16" width="5.125" style="0" customWidth="1"/>
    <col min="17" max="18" width="4.00390625" style="0" customWidth="1"/>
    <col min="19" max="19" width="3.875" style="0" customWidth="1"/>
    <col min="20" max="20" width="1.00390625" style="0" customWidth="1"/>
    <col min="21" max="21" width="3.625" style="0" customWidth="1"/>
    <col min="22" max="22" width="3.375" style="0" customWidth="1"/>
    <col min="23" max="23" width="2.625" style="0" customWidth="1"/>
    <col min="24" max="24" width="0.37109375" style="0" customWidth="1"/>
    <col min="25" max="25" width="2.25390625" style="0" customWidth="1"/>
    <col min="26" max="26" width="3.875" style="0" customWidth="1"/>
    <col min="27" max="27" width="2.25390625" style="0" customWidth="1"/>
    <col min="28" max="28" width="2.375" style="0" hidden="1" customWidth="1"/>
    <col min="29" max="29" width="2.75390625" style="0" customWidth="1"/>
    <col min="30" max="30" width="4.125" style="0" customWidth="1"/>
    <col min="31" max="31" width="2.625" style="0" customWidth="1"/>
    <col min="32" max="32" width="2.375" style="0" hidden="1" customWidth="1"/>
    <col min="33" max="35" width="2.375" style="0" customWidth="1"/>
    <col min="36" max="36" width="8.375" style="0" customWidth="1"/>
    <col min="37" max="39" width="2.375" style="0" customWidth="1"/>
    <col min="40" max="40" width="5.875" style="0" customWidth="1"/>
    <col min="41" max="41" width="4.375" style="0" customWidth="1"/>
    <col min="42" max="42" width="4.625" style="0" customWidth="1"/>
    <col min="43" max="43" width="4.375" style="0" customWidth="1"/>
    <col min="44" max="44" width="15.00390625" style="0" customWidth="1"/>
    <col min="45" max="46" width="12.125" style="0" customWidth="1"/>
  </cols>
  <sheetData>
    <row r="1" spans="1:14" ht="13.5" thickBot="1">
      <c r="A1" s="365" t="s">
        <v>733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44" ht="18.75" thickTop="1">
      <c r="A2" s="359" t="s">
        <v>378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1"/>
    </row>
    <row r="3" spans="1:44" ht="23.25">
      <c r="A3" s="298" t="s">
        <v>23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4" ht="12.75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6"/>
    </row>
    <row r="5" spans="1:44" ht="12.75">
      <c r="A5" s="307" t="s">
        <v>19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9"/>
    </row>
    <row r="6" spans="1:44" ht="12.75" customHeight="1">
      <c r="A6" s="312" t="s">
        <v>250</v>
      </c>
      <c r="B6" s="313"/>
      <c r="C6" s="325" t="s">
        <v>251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7"/>
      <c r="AC6" s="331" t="s">
        <v>252</v>
      </c>
      <c r="AD6" s="332"/>
      <c r="AE6" s="332"/>
      <c r="AF6" s="463"/>
      <c r="AG6" s="465" t="s">
        <v>253</v>
      </c>
      <c r="AH6" s="466"/>
      <c r="AI6" s="466"/>
      <c r="AJ6" s="466"/>
      <c r="AK6" s="465" t="s">
        <v>253</v>
      </c>
      <c r="AL6" s="466"/>
      <c r="AM6" s="466"/>
      <c r="AN6" s="466"/>
      <c r="AO6" s="316" t="s">
        <v>555</v>
      </c>
      <c r="AP6" s="317"/>
      <c r="AQ6" s="318"/>
      <c r="AR6" s="447" t="s">
        <v>674</v>
      </c>
    </row>
    <row r="7" spans="1:44" ht="12.75">
      <c r="A7" s="314"/>
      <c r="B7" s="315"/>
      <c r="C7" s="328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30"/>
      <c r="AC7" s="333"/>
      <c r="AD7" s="334"/>
      <c r="AE7" s="334"/>
      <c r="AF7" s="464"/>
      <c r="AG7" s="453" t="s">
        <v>672</v>
      </c>
      <c r="AH7" s="454"/>
      <c r="AI7" s="454"/>
      <c r="AJ7" s="455"/>
      <c r="AK7" s="453" t="s">
        <v>673</v>
      </c>
      <c r="AL7" s="454"/>
      <c r="AM7" s="454"/>
      <c r="AN7" s="455"/>
      <c r="AO7" s="319" t="s">
        <v>729</v>
      </c>
      <c r="AP7" s="320"/>
      <c r="AQ7" s="321"/>
      <c r="AR7" s="447"/>
    </row>
    <row r="8" spans="1:44" ht="12.75">
      <c r="A8" s="467" t="s">
        <v>20</v>
      </c>
      <c r="B8" s="468"/>
      <c r="C8" s="469" t="s">
        <v>21</v>
      </c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 t="s">
        <v>254</v>
      </c>
      <c r="AD8" s="466"/>
      <c r="AE8" s="466"/>
      <c r="AF8" s="466"/>
      <c r="AG8" s="469" t="s">
        <v>255</v>
      </c>
      <c r="AH8" s="469"/>
      <c r="AI8" s="469"/>
      <c r="AJ8" s="469"/>
      <c r="AK8" s="469" t="s">
        <v>556</v>
      </c>
      <c r="AL8" s="469"/>
      <c r="AM8" s="469"/>
      <c r="AN8" s="469"/>
      <c r="AO8" s="469" t="s">
        <v>557</v>
      </c>
      <c r="AP8" s="469"/>
      <c r="AQ8" s="469"/>
      <c r="AR8" s="203" t="s">
        <v>558</v>
      </c>
    </row>
    <row r="9" spans="1:44" ht="12.75">
      <c r="A9" s="470" t="s">
        <v>202</v>
      </c>
      <c r="B9" s="469"/>
      <c r="C9" s="471" t="s">
        <v>379</v>
      </c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2" t="s">
        <v>380</v>
      </c>
      <c r="AD9" s="472"/>
      <c r="AE9" s="472"/>
      <c r="AF9" s="472"/>
      <c r="AG9" s="446">
        <v>10966180</v>
      </c>
      <c r="AH9" s="446"/>
      <c r="AI9" s="446"/>
      <c r="AJ9" s="446"/>
      <c r="AK9" s="446">
        <v>10966180</v>
      </c>
      <c r="AL9" s="446"/>
      <c r="AM9" s="446"/>
      <c r="AN9" s="446"/>
      <c r="AO9" s="446">
        <v>10966180</v>
      </c>
      <c r="AP9" s="446"/>
      <c r="AQ9" s="446"/>
      <c r="AR9" s="198">
        <f>AO9/AK9</f>
        <v>1</v>
      </c>
    </row>
    <row r="10" spans="1:44" ht="12.75">
      <c r="A10" s="470" t="s">
        <v>203</v>
      </c>
      <c r="B10" s="469"/>
      <c r="C10" s="473" t="s">
        <v>381</v>
      </c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2" t="s">
        <v>25</v>
      </c>
      <c r="AD10" s="472"/>
      <c r="AE10" s="472"/>
      <c r="AF10" s="472"/>
      <c r="AG10" s="446">
        <v>0</v>
      </c>
      <c r="AH10" s="446"/>
      <c r="AI10" s="446"/>
      <c r="AJ10" s="446"/>
      <c r="AK10" s="446">
        <v>0</v>
      </c>
      <c r="AL10" s="446"/>
      <c r="AM10" s="446"/>
      <c r="AN10" s="446"/>
      <c r="AO10" s="446">
        <v>0</v>
      </c>
      <c r="AP10" s="446"/>
      <c r="AQ10" s="446"/>
      <c r="AR10" s="204" t="str">
        <f aca="true" t="shared" si="0" ref="AR10:AR72">IF(AJ10&gt;0,AN10/AJ10,"n.é.")</f>
        <v>n.é.</v>
      </c>
    </row>
    <row r="11" spans="1:44" ht="12.75">
      <c r="A11" s="470" t="s">
        <v>237</v>
      </c>
      <c r="B11" s="469"/>
      <c r="C11" s="473" t="s">
        <v>382</v>
      </c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2" t="s">
        <v>26</v>
      </c>
      <c r="AD11" s="472"/>
      <c r="AE11" s="472"/>
      <c r="AF11" s="472"/>
      <c r="AG11" s="446">
        <v>7543600</v>
      </c>
      <c r="AH11" s="446"/>
      <c r="AI11" s="446"/>
      <c r="AJ11" s="446"/>
      <c r="AK11" s="446">
        <v>8207624</v>
      </c>
      <c r="AL11" s="446"/>
      <c r="AM11" s="446"/>
      <c r="AN11" s="446"/>
      <c r="AO11" s="446">
        <v>8207624</v>
      </c>
      <c r="AP11" s="446"/>
      <c r="AQ11" s="446"/>
      <c r="AR11" s="204">
        <f>AO11/AK11</f>
        <v>1</v>
      </c>
    </row>
    <row r="12" spans="1:44" ht="12.75">
      <c r="A12" s="470" t="s">
        <v>238</v>
      </c>
      <c r="B12" s="469"/>
      <c r="C12" s="473" t="s">
        <v>383</v>
      </c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2" t="s">
        <v>27</v>
      </c>
      <c r="AD12" s="472"/>
      <c r="AE12" s="472"/>
      <c r="AF12" s="472"/>
      <c r="AG12" s="446">
        <v>2270000</v>
      </c>
      <c r="AH12" s="446"/>
      <c r="AI12" s="446"/>
      <c r="AJ12" s="446"/>
      <c r="AK12" s="446">
        <v>2270000</v>
      </c>
      <c r="AL12" s="446"/>
      <c r="AM12" s="446"/>
      <c r="AN12" s="446"/>
      <c r="AO12" s="446">
        <v>2270000</v>
      </c>
      <c r="AP12" s="446"/>
      <c r="AQ12" s="446"/>
      <c r="AR12" s="204">
        <f>AO12/AK12</f>
        <v>1</v>
      </c>
    </row>
    <row r="13" spans="1:44" ht="12.75">
      <c r="A13" s="470" t="s">
        <v>239</v>
      </c>
      <c r="B13" s="469"/>
      <c r="C13" s="473" t="s">
        <v>384</v>
      </c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2" t="s">
        <v>28</v>
      </c>
      <c r="AD13" s="472"/>
      <c r="AE13" s="472"/>
      <c r="AF13" s="472"/>
      <c r="AG13" s="462">
        <v>0</v>
      </c>
      <c r="AH13" s="462"/>
      <c r="AI13" s="462"/>
      <c r="AJ13" s="462"/>
      <c r="AK13" s="462">
        <v>0</v>
      </c>
      <c r="AL13" s="462"/>
      <c r="AM13" s="462"/>
      <c r="AN13" s="462"/>
      <c r="AO13" s="462">
        <v>0</v>
      </c>
      <c r="AP13" s="462"/>
      <c r="AQ13" s="462"/>
      <c r="AR13" s="204" t="str">
        <f t="shared" si="0"/>
        <v>n.é.</v>
      </c>
    </row>
    <row r="14" spans="1:44" ht="12.75">
      <c r="A14" s="470" t="s">
        <v>240</v>
      </c>
      <c r="B14" s="469"/>
      <c r="C14" s="473" t="s">
        <v>385</v>
      </c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2" t="s">
        <v>29</v>
      </c>
      <c r="AD14" s="472"/>
      <c r="AE14" s="472"/>
      <c r="AF14" s="472"/>
      <c r="AG14" s="462">
        <v>0</v>
      </c>
      <c r="AH14" s="462"/>
      <c r="AI14" s="462"/>
      <c r="AJ14" s="462"/>
      <c r="AK14" s="462">
        <v>0</v>
      </c>
      <c r="AL14" s="462"/>
      <c r="AM14" s="462"/>
      <c r="AN14" s="462"/>
      <c r="AO14" s="462">
        <v>0</v>
      </c>
      <c r="AP14" s="462"/>
      <c r="AQ14" s="462"/>
      <c r="AR14" s="204" t="e">
        <f>AO14/AK14</f>
        <v>#DIV/0!</v>
      </c>
    </row>
    <row r="15" spans="1:44" ht="12.75">
      <c r="A15" s="470" t="s">
        <v>234</v>
      </c>
      <c r="B15" s="469"/>
      <c r="C15" s="473" t="s">
        <v>386</v>
      </c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2" t="s">
        <v>30</v>
      </c>
      <c r="AD15" s="472"/>
      <c r="AE15" s="472"/>
      <c r="AF15" s="472"/>
      <c r="AG15" s="458">
        <f>SUM(AG9:AJ14)</f>
        <v>20779780</v>
      </c>
      <c r="AH15" s="459"/>
      <c r="AI15" s="459"/>
      <c r="AJ15" s="459"/>
      <c r="AK15" s="458">
        <f>SUM(AK9:AN14)</f>
        <v>21443804</v>
      </c>
      <c r="AL15" s="459"/>
      <c r="AM15" s="459"/>
      <c r="AN15" s="459"/>
      <c r="AO15" s="458">
        <f>SUM(AO9:AQ14)</f>
        <v>21443804</v>
      </c>
      <c r="AP15" s="459"/>
      <c r="AQ15" s="459"/>
      <c r="AR15" s="205">
        <f>AO15/AK15</f>
        <v>1</v>
      </c>
    </row>
    <row r="16" spans="1:44" ht="12.75">
      <c r="A16" s="470" t="s">
        <v>235</v>
      </c>
      <c r="B16" s="469"/>
      <c r="C16" s="473" t="s">
        <v>32</v>
      </c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2" t="s">
        <v>31</v>
      </c>
      <c r="AD16" s="472"/>
      <c r="AE16" s="472"/>
      <c r="AF16" s="472"/>
      <c r="AG16" s="446">
        <v>0</v>
      </c>
      <c r="AH16" s="446"/>
      <c r="AI16" s="446"/>
      <c r="AJ16" s="446"/>
      <c r="AK16" s="446">
        <v>0</v>
      </c>
      <c r="AL16" s="446"/>
      <c r="AM16" s="446"/>
      <c r="AN16" s="446"/>
      <c r="AO16" s="446">
        <v>0</v>
      </c>
      <c r="AP16" s="446"/>
      <c r="AQ16" s="446"/>
      <c r="AR16" s="204" t="str">
        <f t="shared" si="0"/>
        <v>n.é.</v>
      </c>
    </row>
    <row r="17" spans="1:44" ht="12.75">
      <c r="A17" s="470" t="s">
        <v>264</v>
      </c>
      <c r="B17" s="469"/>
      <c r="C17" s="473" t="s">
        <v>34</v>
      </c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2" t="s">
        <v>33</v>
      </c>
      <c r="AD17" s="472"/>
      <c r="AE17" s="472"/>
      <c r="AF17" s="472"/>
      <c r="AG17" s="446">
        <v>0</v>
      </c>
      <c r="AH17" s="446"/>
      <c r="AI17" s="446"/>
      <c r="AJ17" s="446"/>
      <c r="AK17" s="446">
        <v>0</v>
      </c>
      <c r="AL17" s="446"/>
      <c r="AM17" s="446"/>
      <c r="AN17" s="446"/>
      <c r="AO17" s="446">
        <v>0</v>
      </c>
      <c r="AP17" s="446"/>
      <c r="AQ17" s="446"/>
      <c r="AR17" s="204" t="str">
        <f t="shared" si="0"/>
        <v>n.é.</v>
      </c>
    </row>
    <row r="18" spans="1:44" ht="12.75">
      <c r="A18" s="470" t="s">
        <v>266</v>
      </c>
      <c r="B18" s="469"/>
      <c r="C18" s="473" t="s">
        <v>36</v>
      </c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2" t="s">
        <v>35</v>
      </c>
      <c r="AD18" s="472"/>
      <c r="AE18" s="472"/>
      <c r="AF18" s="472"/>
      <c r="AG18" s="446">
        <v>0</v>
      </c>
      <c r="AH18" s="446"/>
      <c r="AI18" s="446"/>
      <c r="AJ18" s="446"/>
      <c r="AK18" s="446">
        <v>0</v>
      </c>
      <c r="AL18" s="446"/>
      <c r="AM18" s="446"/>
      <c r="AN18" s="446"/>
      <c r="AO18" s="446">
        <v>0</v>
      </c>
      <c r="AP18" s="446"/>
      <c r="AQ18" s="446"/>
      <c r="AR18" s="204" t="str">
        <f t="shared" si="0"/>
        <v>n.é.</v>
      </c>
    </row>
    <row r="19" spans="1:44" ht="12.75">
      <c r="A19" s="470" t="s">
        <v>242</v>
      </c>
      <c r="B19" s="469"/>
      <c r="C19" s="473" t="s">
        <v>38</v>
      </c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2" t="s">
        <v>37</v>
      </c>
      <c r="AD19" s="472"/>
      <c r="AE19" s="472"/>
      <c r="AF19" s="472"/>
      <c r="AG19" s="446">
        <v>1957827</v>
      </c>
      <c r="AH19" s="446"/>
      <c r="AI19" s="446"/>
      <c r="AJ19" s="446"/>
      <c r="AK19" s="446">
        <v>4385342</v>
      </c>
      <c r="AL19" s="446"/>
      <c r="AM19" s="446"/>
      <c r="AN19" s="446"/>
      <c r="AO19" s="446">
        <v>4385342</v>
      </c>
      <c r="AP19" s="446"/>
      <c r="AQ19" s="446"/>
      <c r="AR19" s="204" t="str">
        <f t="shared" si="0"/>
        <v>n.é.</v>
      </c>
    </row>
    <row r="20" spans="1:44" ht="13.5" thickBot="1">
      <c r="A20" s="470" t="s">
        <v>270</v>
      </c>
      <c r="B20" s="469"/>
      <c r="C20" s="473" t="s">
        <v>387</v>
      </c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4" t="s">
        <v>39</v>
      </c>
      <c r="AD20" s="474"/>
      <c r="AE20" s="474"/>
      <c r="AF20" s="474"/>
      <c r="AG20" s="448">
        <v>1896000</v>
      </c>
      <c r="AH20" s="448"/>
      <c r="AI20" s="448"/>
      <c r="AJ20" s="448"/>
      <c r="AK20" s="448">
        <v>4583432</v>
      </c>
      <c r="AL20" s="448"/>
      <c r="AM20" s="448"/>
      <c r="AN20" s="448"/>
      <c r="AO20" s="448">
        <v>4583432</v>
      </c>
      <c r="AP20" s="448"/>
      <c r="AQ20" s="448"/>
      <c r="AR20" s="206">
        <f>AO20/AK20</f>
        <v>1</v>
      </c>
    </row>
    <row r="21" spans="1:44" ht="14.25" thickBot="1" thickTop="1">
      <c r="A21" s="475" t="s">
        <v>273</v>
      </c>
      <c r="B21" s="476"/>
      <c r="C21" s="477" t="s">
        <v>388</v>
      </c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8" t="s">
        <v>40</v>
      </c>
      <c r="AD21" s="478"/>
      <c r="AE21" s="478"/>
      <c r="AF21" s="478"/>
      <c r="AG21" s="449">
        <f>SUM(AG15,AG16:AJ20)</f>
        <v>24633607</v>
      </c>
      <c r="AH21" s="450"/>
      <c r="AI21" s="450"/>
      <c r="AJ21" s="450"/>
      <c r="AK21" s="449">
        <f>SUM(AK15,AK16:AN20)</f>
        <v>30412578</v>
      </c>
      <c r="AL21" s="450"/>
      <c r="AM21" s="450"/>
      <c r="AN21" s="450"/>
      <c r="AO21" s="449">
        <f>SUM(AO15,AO16:AQ20)</f>
        <v>30412578</v>
      </c>
      <c r="AP21" s="450"/>
      <c r="AQ21" s="450"/>
      <c r="AR21" s="207">
        <f>AO21/AK21</f>
        <v>1</v>
      </c>
    </row>
    <row r="22" spans="1:44" ht="13.5" thickTop="1">
      <c r="A22" s="470" t="s">
        <v>276</v>
      </c>
      <c r="B22" s="469"/>
      <c r="C22" s="473" t="s">
        <v>389</v>
      </c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9" t="s">
        <v>41</v>
      </c>
      <c r="AD22" s="479"/>
      <c r="AE22" s="479"/>
      <c r="AF22" s="479"/>
      <c r="AG22" s="456">
        <v>0</v>
      </c>
      <c r="AH22" s="456"/>
      <c r="AI22" s="456"/>
      <c r="AJ22" s="456"/>
      <c r="AK22" s="456">
        <v>0</v>
      </c>
      <c r="AL22" s="456"/>
      <c r="AM22" s="456"/>
      <c r="AN22" s="456"/>
      <c r="AO22" s="456">
        <v>0</v>
      </c>
      <c r="AP22" s="456"/>
      <c r="AQ22" s="456"/>
      <c r="AR22" s="208" t="str">
        <f t="shared" si="0"/>
        <v>n.é.</v>
      </c>
    </row>
    <row r="23" spans="1:44" ht="12.75">
      <c r="A23" s="470" t="s">
        <v>204</v>
      </c>
      <c r="B23" s="469"/>
      <c r="C23" s="473" t="s">
        <v>43</v>
      </c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2" t="s">
        <v>42</v>
      </c>
      <c r="AD23" s="472"/>
      <c r="AE23" s="472"/>
      <c r="AF23" s="472"/>
      <c r="AG23" s="446">
        <v>0</v>
      </c>
      <c r="AH23" s="446"/>
      <c r="AI23" s="446"/>
      <c r="AJ23" s="446"/>
      <c r="AK23" s="446">
        <v>0</v>
      </c>
      <c r="AL23" s="446"/>
      <c r="AM23" s="446"/>
      <c r="AN23" s="446"/>
      <c r="AO23" s="446">
        <v>0</v>
      </c>
      <c r="AP23" s="446"/>
      <c r="AQ23" s="446"/>
      <c r="AR23" s="204" t="str">
        <f t="shared" si="0"/>
        <v>n.é.</v>
      </c>
    </row>
    <row r="24" spans="1:44" ht="12.75">
      <c r="A24" s="470" t="s">
        <v>205</v>
      </c>
      <c r="B24" s="469"/>
      <c r="C24" s="473" t="s">
        <v>45</v>
      </c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2" t="s">
        <v>44</v>
      </c>
      <c r="AD24" s="472"/>
      <c r="AE24" s="472"/>
      <c r="AF24" s="472"/>
      <c r="AG24" s="446">
        <v>0</v>
      </c>
      <c r="AH24" s="446"/>
      <c r="AI24" s="446"/>
      <c r="AJ24" s="446"/>
      <c r="AK24" s="446">
        <v>0</v>
      </c>
      <c r="AL24" s="446"/>
      <c r="AM24" s="446"/>
      <c r="AN24" s="446"/>
      <c r="AO24" s="446">
        <v>0</v>
      </c>
      <c r="AP24" s="446"/>
      <c r="AQ24" s="446"/>
      <c r="AR24" s="204" t="str">
        <f t="shared" si="0"/>
        <v>n.é.</v>
      </c>
    </row>
    <row r="25" spans="1:44" ht="12.75">
      <c r="A25" s="470" t="s">
        <v>206</v>
      </c>
      <c r="B25" s="469"/>
      <c r="C25" s="473" t="s">
        <v>47</v>
      </c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2" t="s">
        <v>46</v>
      </c>
      <c r="AD25" s="472"/>
      <c r="AE25" s="472"/>
      <c r="AF25" s="472"/>
      <c r="AG25" s="446">
        <v>0</v>
      </c>
      <c r="AH25" s="446"/>
      <c r="AI25" s="446"/>
      <c r="AJ25" s="446"/>
      <c r="AK25" s="446">
        <v>0</v>
      </c>
      <c r="AL25" s="446"/>
      <c r="AM25" s="446"/>
      <c r="AN25" s="446"/>
      <c r="AO25" s="446">
        <v>0</v>
      </c>
      <c r="AP25" s="446"/>
      <c r="AQ25" s="446"/>
      <c r="AR25" s="204" t="str">
        <f t="shared" si="0"/>
        <v>n.é.</v>
      </c>
    </row>
    <row r="26" spans="1:44" ht="13.5" thickBot="1">
      <c r="A26" s="470" t="s">
        <v>207</v>
      </c>
      <c r="B26" s="469"/>
      <c r="C26" s="473" t="s">
        <v>49</v>
      </c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4" t="s">
        <v>48</v>
      </c>
      <c r="AD26" s="474"/>
      <c r="AE26" s="474"/>
      <c r="AF26" s="474"/>
      <c r="AG26" s="448">
        <v>0</v>
      </c>
      <c r="AH26" s="448"/>
      <c r="AI26" s="448"/>
      <c r="AJ26" s="448"/>
      <c r="AK26" s="448">
        <v>5974825</v>
      </c>
      <c r="AL26" s="448"/>
      <c r="AM26" s="448"/>
      <c r="AN26" s="448"/>
      <c r="AO26" s="448">
        <v>5974825</v>
      </c>
      <c r="AP26" s="448"/>
      <c r="AQ26" s="448"/>
      <c r="AR26" s="206">
        <v>1</v>
      </c>
    </row>
    <row r="27" spans="1:44" ht="14.25" thickBot="1" thickTop="1">
      <c r="A27" s="475" t="s">
        <v>208</v>
      </c>
      <c r="B27" s="476"/>
      <c r="C27" s="477" t="s">
        <v>390</v>
      </c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8" t="s">
        <v>50</v>
      </c>
      <c r="AD27" s="478"/>
      <c r="AE27" s="478"/>
      <c r="AF27" s="478"/>
      <c r="AG27" s="449">
        <f>SUM(AG22:AJ26)</f>
        <v>0</v>
      </c>
      <c r="AH27" s="450"/>
      <c r="AI27" s="450"/>
      <c r="AJ27" s="450"/>
      <c r="AK27" s="449">
        <f>SUM(AK22:AN26)</f>
        <v>5974825</v>
      </c>
      <c r="AL27" s="450"/>
      <c r="AM27" s="450"/>
      <c r="AN27" s="450"/>
      <c r="AO27" s="449">
        <f>SUM(AO22:AQ26)</f>
        <v>5974825</v>
      </c>
      <c r="AP27" s="450"/>
      <c r="AQ27" s="450"/>
      <c r="AR27" s="207">
        <v>1</v>
      </c>
    </row>
    <row r="28" spans="1:44" ht="13.5" thickTop="1">
      <c r="A28" s="470" t="s">
        <v>209</v>
      </c>
      <c r="B28" s="469"/>
      <c r="C28" s="473" t="s">
        <v>52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9" t="s">
        <v>51</v>
      </c>
      <c r="AD28" s="479"/>
      <c r="AE28" s="479"/>
      <c r="AF28" s="479"/>
      <c r="AG28" s="456">
        <v>0</v>
      </c>
      <c r="AH28" s="456"/>
      <c r="AI28" s="456"/>
      <c r="AJ28" s="456"/>
      <c r="AK28" s="456">
        <v>0</v>
      </c>
      <c r="AL28" s="456"/>
      <c r="AM28" s="456"/>
      <c r="AN28" s="456"/>
      <c r="AO28" s="456">
        <v>0</v>
      </c>
      <c r="AP28" s="456"/>
      <c r="AQ28" s="456"/>
      <c r="AR28" s="208" t="str">
        <f t="shared" si="0"/>
        <v>n.é.</v>
      </c>
    </row>
    <row r="29" spans="1:44" ht="12.75">
      <c r="A29" s="470" t="s">
        <v>210</v>
      </c>
      <c r="B29" s="469"/>
      <c r="C29" s="473" t="s">
        <v>54</v>
      </c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2" t="s">
        <v>53</v>
      </c>
      <c r="AD29" s="472"/>
      <c r="AE29" s="472"/>
      <c r="AF29" s="472"/>
      <c r="AG29" s="446">
        <v>0</v>
      </c>
      <c r="AH29" s="446"/>
      <c r="AI29" s="446"/>
      <c r="AJ29" s="446"/>
      <c r="AK29" s="446">
        <v>0</v>
      </c>
      <c r="AL29" s="446"/>
      <c r="AM29" s="446"/>
      <c r="AN29" s="446"/>
      <c r="AO29" s="446">
        <v>0</v>
      </c>
      <c r="AP29" s="446"/>
      <c r="AQ29" s="446"/>
      <c r="AR29" s="204" t="str">
        <f t="shared" si="0"/>
        <v>n.é.</v>
      </c>
    </row>
    <row r="30" spans="1:44" ht="12.75">
      <c r="A30" s="470" t="s">
        <v>285</v>
      </c>
      <c r="B30" s="469"/>
      <c r="C30" s="473" t="s">
        <v>391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2" t="s">
        <v>55</v>
      </c>
      <c r="AD30" s="472"/>
      <c r="AE30" s="472"/>
      <c r="AF30" s="472"/>
      <c r="AG30" s="460">
        <f>SUM(AG28:AJ29)</f>
        <v>0</v>
      </c>
      <c r="AH30" s="461"/>
      <c r="AI30" s="461"/>
      <c r="AJ30" s="461"/>
      <c r="AK30" s="460">
        <f>SUM(AK28:AN29)</f>
        <v>0</v>
      </c>
      <c r="AL30" s="461"/>
      <c r="AM30" s="461"/>
      <c r="AN30" s="461"/>
      <c r="AO30" s="460">
        <f>SUM(AO28:AQ29)</f>
        <v>0</v>
      </c>
      <c r="AP30" s="461"/>
      <c r="AQ30" s="461"/>
      <c r="AR30" s="209" t="str">
        <f t="shared" si="0"/>
        <v>n.é.</v>
      </c>
    </row>
    <row r="31" spans="1:44" ht="12.75">
      <c r="A31" s="470" t="s">
        <v>286</v>
      </c>
      <c r="B31" s="469"/>
      <c r="C31" s="473" t="s">
        <v>57</v>
      </c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2" t="s">
        <v>56</v>
      </c>
      <c r="AD31" s="472"/>
      <c r="AE31" s="472"/>
      <c r="AF31" s="472"/>
      <c r="AG31" s="446">
        <v>0</v>
      </c>
      <c r="AH31" s="446"/>
      <c r="AI31" s="446"/>
      <c r="AJ31" s="446"/>
      <c r="AK31" s="446">
        <v>0</v>
      </c>
      <c r="AL31" s="446"/>
      <c r="AM31" s="446"/>
      <c r="AN31" s="446"/>
      <c r="AO31" s="446">
        <v>0</v>
      </c>
      <c r="AP31" s="446"/>
      <c r="AQ31" s="446"/>
      <c r="AR31" s="204" t="str">
        <f t="shared" si="0"/>
        <v>n.é.</v>
      </c>
    </row>
    <row r="32" spans="1:44" ht="12.75">
      <c r="A32" s="470" t="s">
        <v>289</v>
      </c>
      <c r="B32" s="469"/>
      <c r="C32" s="473" t="s">
        <v>59</v>
      </c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2" t="s">
        <v>58</v>
      </c>
      <c r="AD32" s="472"/>
      <c r="AE32" s="472"/>
      <c r="AF32" s="472"/>
      <c r="AG32" s="446">
        <v>0</v>
      </c>
      <c r="AH32" s="446"/>
      <c r="AI32" s="446"/>
      <c r="AJ32" s="446"/>
      <c r="AK32" s="446">
        <v>0</v>
      </c>
      <c r="AL32" s="446"/>
      <c r="AM32" s="446"/>
      <c r="AN32" s="446"/>
      <c r="AO32" s="446">
        <v>0</v>
      </c>
      <c r="AP32" s="446"/>
      <c r="AQ32" s="446"/>
      <c r="AR32" s="204" t="str">
        <f t="shared" si="0"/>
        <v>n.é.</v>
      </c>
    </row>
    <row r="33" spans="1:44" ht="12.75">
      <c r="A33" s="470" t="s">
        <v>291</v>
      </c>
      <c r="B33" s="469"/>
      <c r="C33" s="473" t="s">
        <v>392</v>
      </c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2" t="s">
        <v>60</v>
      </c>
      <c r="AD33" s="472"/>
      <c r="AE33" s="472"/>
      <c r="AF33" s="472"/>
      <c r="AG33" s="457">
        <v>881610</v>
      </c>
      <c r="AH33" s="457"/>
      <c r="AI33" s="457"/>
      <c r="AJ33" s="457"/>
      <c r="AK33" s="457">
        <v>896610</v>
      </c>
      <c r="AL33" s="457"/>
      <c r="AM33" s="457"/>
      <c r="AN33" s="457"/>
      <c r="AO33" s="457">
        <v>788946</v>
      </c>
      <c r="AP33" s="457"/>
      <c r="AQ33" s="457"/>
      <c r="AR33" s="205">
        <f>AO33/AK33</f>
        <v>0.8799210359018972</v>
      </c>
    </row>
    <row r="34" spans="1:44" ht="12.75">
      <c r="A34" s="470" t="s">
        <v>292</v>
      </c>
      <c r="B34" s="469"/>
      <c r="C34" s="473" t="s">
        <v>393</v>
      </c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2" t="s">
        <v>61</v>
      </c>
      <c r="AD34" s="472"/>
      <c r="AE34" s="472"/>
      <c r="AF34" s="472"/>
      <c r="AG34" s="457">
        <v>11000000</v>
      </c>
      <c r="AH34" s="457"/>
      <c r="AI34" s="457"/>
      <c r="AJ34" s="457"/>
      <c r="AK34" s="457">
        <v>18252512</v>
      </c>
      <c r="AL34" s="457"/>
      <c r="AM34" s="457"/>
      <c r="AN34" s="457"/>
      <c r="AO34" s="457">
        <v>17512020</v>
      </c>
      <c r="AP34" s="457"/>
      <c r="AQ34" s="457"/>
      <c r="AR34" s="204">
        <f>AO34/AK34</f>
        <v>0.9594306800072231</v>
      </c>
    </row>
    <row r="35" spans="1:44" ht="12.75">
      <c r="A35" s="470" t="s">
        <v>294</v>
      </c>
      <c r="B35" s="469"/>
      <c r="C35" s="473" t="s">
        <v>63</v>
      </c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2" t="s">
        <v>62</v>
      </c>
      <c r="AD35" s="472"/>
      <c r="AE35" s="472"/>
      <c r="AF35" s="472"/>
      <c r="AG35" s="446">
        <v>0</v>
      </c>
      <c r="AH35" s="446"/>
      <c r="AI35" s="446"/>
      <c r="AJ35" s="446"/>
      <c r="AK35" s="446">
        <v>0</v>
      </c>
      <c r="AL35" s="446"/>
      <c r="AM35" s="446"/>
      <c r="AN35" s="446"/>
      <c r="AO35" s="446">
        <v>0</v>
      </c>
      <c r="AP35" s="446"/>
      <c r="AQ35" s="446"/>
      <c r="AR35" s="204" t="str">
        <f t="shared" si="0"/>
        <v>n.é.</v>
      </c>
    </row>
    <row r="36" spans="1:44" ht="12.75">
      <c r="A36" s="470" t="s">
        <v>296</v>
      </c>
      <c r="B36" s="469"/>
      <c r="C36" s="473" t="s">
        <v>65</v>
      </c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2" t="s">
        <v>64</v>
      </c>
      <c r="AD36" s="472"/>
      <c r="AE36" s="472"/>
      <c r="AF36" s="472"/>
      <c r="AG36" s="446">
        <v>0</v>
      </c>
      <c r="AH36" s="446"/>
      <c r="AI36" s="446"/>
      <c r="AJ36" s="446"/>
      <c r="AK36" s="446">
        <v>0</v>
      </c>
      <c r="AL36" s="446"/>
      <c r="AM36" s="446"/>
      <c r="AN36" s="446"/>
      <c r="AO36" s="446">
        <v>0</v>
      </c>
      <c r="AP36" s="446"/>
      <c r="AQ36" s="446"/>
      <c r="AR36" s="204" t="str">
        <f t="shared" si="0"/>
        <v>n.é.</v>
      </c>
    </row>
    <row r="37" spans="1:44" ht="12.75">
      <c r="A37" s="470" t="s">
        <v>211</v>
      </c>
      <c r="B37" s="469"/>
      <c r="C37" s="473" t="s">
        <v>67</v>
      </c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2" t="s">
        <v>66</v>
      </c>
      <c r="AD37" s="472"/>
      <c r="AE37" s="472"/>
      <c r="AF37" s="472"/>
      <c r="AG37" s="446">
        <v>0</v>
      </c>
      <c r="AH37" s="446"/>
      <c r="AI37" s="446"/>
      <c r="AJ37" s="446"/>
      <c r="AK37" s="446">
        <v>0</v>
      </c>
      <c r="AL37" s="446"/>
      <c r="AM37" s="446"/>
      <c r="AN37" s="446"/>
      <c r="AO37" s="446">
        <v>0</v>
      </c>
      <c r="AP37" s="446"/>
      <c r="AQ37" s="446"/>
      <c r="AR37" s="204" t="str">
        <f t="shared" si="0"/>
        <v>n.é.</v>
      </c>
    </row>
    <row r="38" spans="1:44" ht="12.75">
      <c r="A38" s="470" t="s">
        <v>212</v>
      </c>
      <c r="B38" s="469"/>
      <c r="C38" s="473" t="s">
        <v>69</v>
      </c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2" t="s">
        <v>68</v>
      </c>
      <c r="AD38" s="472"/>
      <c r="AE38" s="472"/>
      <c r="AF38" s="472"/>
      <c r="AG38" s="446">
        <v>0</v>
      </c>
      <c r="AH38" s="446"/>
      <c r="AI38" s="446"/>
      <c r="AJ38" s="446"/>
      <c r="AK38" s="446">
        <v>0</v>
      </c>
      <c r="AL38" s="446"/>
      <c r="AM38" s="446"/>
      <c r="AN38" s="446"/>
      <c r="AO38" s="446">
        <v>0</v>
      </c>
      <c r="AP38" s="446"/>
      <c r="AQ38" s="446"/>
      <c r="AR38" s="204" t="str">
        <f t="shared" si="0"/>
        <v>n.é.</v>
      </c>
    </row>
    <row r="39" spans="1:44" ht="12.75">
      <c r="A39" s="470" t="s">
        <v>297</v>
      </c>
      <c r="B39" s="469"/>
      <c r="C39" s="473" t="s">
        <v>394</v>
      </c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2" t="s">
        <v>70</v>
      </c>
      <c r="AD39" s="472"/>
      <c r="AE39" s="472"/>
      <c r="AF39" s="472"/>
      <c r="AG39" s="458">
        <f>SUM(AG34:AJ38)</f>
        <v>11000000</v>
      </c>
      <c r="AH39" s="459"/>
      <c r="AI39" s="459"/>
      <c r="AJ39" s="459"/>
      <c r="AK39" s="458">
        <f>SUM(,AK34)</f>
        <v>18252512</v>
      </c>
      <c r="AL39" s="459"/>
      <c r="AM39" s="459"/>
      <c r="AN39" s="459"/>
      <c r="AO39" s="458">
        <f>SUM(AO34)</f>
        <v>17512020</v>
      </c>
      <c r="AP39" s="459"/>
      <c r="AQ39" s="459"/>
      <c r="AR39" s="209">
        <f>AO39/AK39</f>
        <v>0.9594306800072231</v>
      </c>
    </row>
    <row r="40" spans="1:44" ht="13.5" thickBot="1">
      <c r="A40" s="470" t="s">
        <v>213</v>
      </c>
      <c r="B40" s="469"/>
      <c r="C40" s="473" t="s">
        <v>395</v>
      </c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4" t="s">
        <v>71</v>
      </c>
      <c r="AD40" s="474"/>
      <c r="AE40" s="474"/>
      <c r="AF40" s="474"/>
      <c r="AG40" s="448">
        <v>88603</v>
      </c>
      <c r="AH40" s="448"/>
      <c r="AI40" s="448"/>
      <c r="AJ40" s="448"/>
      <c r="AK40" s="448">
        <v>110250</v>
      </c>
      <c r="AL40" s="448"/>
      <c r="AM40" s="448"/>
      <c r="AN40" s="448"/>
      <c r="AO40" s="448">
        <v>60322</v>
      </c>
      <c r="AP40" s="448"/>
      <c r="AQ40" s="448"/>
      <c r="AR40" s="206">
        <f>AO40/AK40</f>
        <v>0.5471383219954649</v>
      </c>
    </row>
    <row r="41" spans="1:44" ht="14.25" thickBot="1" thickTop="1">
      <c r="A41" s="475" t="s">
        <v>214</v>
      </c>
      <c r="B41" s="476"/>
      <c r="C41" s="477" t="s">
        <v>396</v>
      </c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8" t="s">
        <v>72</v>
      </c>
      <c r="AD41" s="478"/>
      <c r="AE41" s="478"/>
      <c r="AF41" s="478"/>
      <c r="AG41" s="449">
        <f>SUM(AG30,AG31:AJ33,AG39:AJ40)</f>
        <v>11970213</v>
      </c>
      <c r="AH41" s="450"/>
      <c r="AI41" s="450"/>
      <c r="AJ41" s="450"/>
      <c r="AK41" s="449">
        <f>SUM(AK33,AK39,AK40)</f>
        <v>19259372</v>
      </c>
      <c r="AL41" s="450"/>
      <c r="AM41" s="450"/>
      <c r="AN41" s="450"/>
      <c r="AO41" s="449">
        <f>SUM(AO30,AO31:AQ33,AO39:AQ40)</f>
        <v>18361288</v>
      </c>
      <c r="AP41" s="450"/>
      <c r="AQ41" s="450"/>
      <c r="AR41" s="207">
        <f>AO41/AK41</f>
        <v>0.9533689883553835</v>
      </c>
    </row>
    <row r="42" spans="1:44" ht="13.5" thickTop="1">
      <c r="A42" s="470" t="s">
        <v>215</v>
      </c>
      <c r="B42" s="469"/>
      <c r="C42" s="480" t="s">
        <v>74</v>
      </c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79" t="s">
        <v>73</v>
      </c>
      <c r="AD42" s="479"/>
      <c r="AE42" s="479"/>
      <c r="AF42" s="479"/>
      <c r="AG42" s="456">
        <v>0</v>
      </c>
      <c r="AH42" s="456"/>
      <c r="AI42" s="456"/>
      <c r="AJ42" s="456"/>
      <c r="AK42" s="456">
        <v>0</v>
      </c>
      <c r="AL42" s="456"/>
      <c r="AM42" s="456"/>
      <c r="AN42" s="456"/>
      <c r="AO42" s="456">
        <v>0</v>
      </c>
      <c r="AP42" s="456"/>
      <c r="AQ42" s="456"/>
      <c r="AR42" s="208" t="str">
        <f t="shared" si="0"/>
        <v>n.é.</v>
      </c>
    </row>
    <row r="43" spans="1:44" ht="12.75">
      <c r="A43" s="470" t="s">
        <v>216</v>
      </c>
      <c r="B43" s="469"/>
      <c r="C43" s="480" t="s">
        <v>197</v>
      </c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72" t="s">
        <v>75</v>
      </c>
      <c r="AD43" s="472"/>
      <c r="AE43" s="472"/>
      <c r="AF43" s="472"/>
      <c r="AG43" s="446">
        <v>171948</v>
      </c>
      <c r="AH43" s="446"/>
      <c r="AI43" s="446"/>
      <c r="AJ43" s="446"/>
      <c r="AK43" s="446">
        <v>246652</v>
      </c>
      <c r="AL43" s="446"/>
      <c r="AM43" s="446"/>
      <c r="AN43" s="446"/>
      <c r="AO43" s="446">
        <v>204314</v>
      </c>
      <c r="AP43" s="446"/>
      <c r="AQ43" s="446"/>
      <c r="AR43" s="204">
        <f>AO43/AK43</f>
        <v>0.8283492531988389</v>
      </c>
    </row>
    <row r="44" spans="1:44" ht="12.75">
      <c r="A44" s="470" t="s">
        <v>217</v>
      </c>
      <c r="B44" s="469"/>
      <c r="C44" s="480" t="s">
        <v>198</v>
      </c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72" t="s">
        <v>76</v>
      </c>
      <c r="AD44" s="472"/>
      <c r="AE44" s="472"/>
      <c r="AF44" s="472"/>
      <c r="AG44" s="446">
        <v>1241722</v>
      </c>
      <c r="AH44" s="446"/>
      <c r="AI44" s="446"/>
      <c r="AJ44" s="446"/>
      <c r="AK44" s="446">
        <v>1555018</v>
      </c>
      <c r="AL44" s="446"/>
      <c r="AM44" s="446"/>
      <c r="AN44" s="446"/>
      <c r="AO44" s="446">
        <v>1555018</v>
      </c>
      <c r="AP44" s="446"/>
      <c r="AQ44" s="446"/>
      <c r="AR44" s="210">
        <f>AO44/AK44</f>
        <v>1</v>
      </c>
    </row>
    <row r="45" spans="1:44" ht="12.75">
      <c r="A45" s="470" t="s">
        <v>218</v>
      </c>
      <c r="B45" s="469"/>
      <c r="C45" s="480" t="s">
        <v>199</v>
      </c>
      <c r="D45" s="480"/>
      <c r="E45" s="480"/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  <c r="AB45" s="480"/>
      <c r="AC45" s="472" t="s">
        <v>77</v>
      </c>
      <c r="AD45" s="472"/>
      <c r="AE45" s="472"/>
      <c r="AF45" s="472"/>
      <c r="AG45" s="446">
        <v>1584912</v>
      </c>
      <c r="AH45" s="446"/>
      <c r="AI45" s="446"/>
      <c r="AJ45" s="446"/>
      <c r="AK45" s="446">
        <v>2149404</v>
      </c>
      <c r="AL45" s="446"/>
      <c r="AM45" s="446"/>
      <c r="AN45" s="446"/>
      <c r="AO45" s="446">
        <v>1799159</v>
      </c>
      <c r="AP45" s="446"/>
      <c r="AQ45" s="446"/>
      <c r="AR45" s="210">
        <f>AO45/AK45</f>
        <v>0.8370501776306362</v>
      </c>
    </row>
    <row r="46" spans="1:44" ht="12.75">
      <c r="A46" s="470" t="s">
        <v>219</v>
      </c>
      <c r="B46" s="469"/>
      <c r="C46" s="480" t="s">
        <v>200</v>
      </c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72" t="s">
        <v>78</v>
      </c>
      <c r="AD46" s="472"/>
      <c r="AE46" s="472"/>
      <c r="AF46" s="472"/>
      <c r="AG46" s="446">
        <v>1375417</v>
      </c>
      <c r="AH46" s="446"/>
      <c r="AI46" s="446"/>
      <c r="AJ46" s="446"/>
      <c r="AK46" s="446">
        <v>1695230</v>
      </c>
      <c r="AL46" s="446"/>
      <c r="AM46" s="446"/>
      <c r="AN46" s="446"/>
      <c r="AO46" s="446">
        <v>1695230</v>
      </c>
      <c r="AP46" s="446"/>
      <c r="AQ46" s="446"/>
      <c r="AR46" s="210">
        <f>AO46/AK46</f>
        <v>1</v>
      </c>
    </row>
    <row r="47" spans="1:44" ht="12.75">
      <c r="A47" s="470" t="s">
        <v>301</v>
      </c>
      <c r="B47" s="469"/>
      <c r="C47" s="480" t="s">
        <v>80</v>
      </c>
      <c r="D47" s="480"/>
      <c r="E47" s="480"/>
      <c r="F47" s="480"/>
      <c r="G47" s="480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0"/>
      <c r="U47" s="480"/>
      <c r="V47" s="480"/>
      <c r="W47" s="480"/>
      <c r="X47" s="480"/>
      <c r="Y47" s="480"/>
      <c r="Z47" s="480"/>
      <c r="AA47" s="480"/>
      <c r="AB47" s="480"/>
      <c r="AC47" s="472" t="s">
        <v>79</v>
      </c>
      <c r="AD47" s="472"/>
      <c r="AE47" s="472"/>
      <c r="AF47" s="472"/>
      <c r="AG47" s="446">
        <v>1172618</v>
      </c>
      <c r="AH47" s="446"/>
      <c r="AI47" s="446"/>
      <c r="AJ47" s="446"/>
      <c r="AK47" s="446">
        <v>1806649</v>
      </c>
      <c r="AL47" s="446"/>
      <c r="AM47" s="446"/>
      <c r="AN47" s="446"/>
      <c r="AO47" s="446">
        <v>1709021</v>
      </c>
      <c r="AP47" s="446"/>
      <c r="AQ47" s="446"/>
      <c r="AR47" s="210">
        <f>AO47/AK47</f>
        <v>0.945961833206118</v>
      </c>
    </row>
    <row r="48" spans="1:44" ht="12.75">
      <c r="A48" s="470" t="s">
        <v>220</v>
      </c>
      <c r="B48" s="469"/>
      <c r="C48" s="480" t="s">
        <v>82</v>
      </c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72" t="s">
        <v>81</v>
      </c>
      <c r="AD48" s="472"/>
      <c r="AE48" s="472"/>
      <c r="AF48" s="472"/>
      <c r="AG48" s="446">
        <v>0</v>
      </c>
      <c r="AH48" s="446"/>
      <c r="AI48" s="446"/>
      <c r="AJ48" s="446"/>
      <c r="AK48" s="446">
        <v>0</v>
      </c>
      <c r="AL48" s="446"/>
      <c r="AM48" s="446"/>
      <c r="AN48" s="446"/>
      <c r="AO48" s="446">
        <v>0</v>
      </c>
      <c r="AP48" s="446"/>
      <c r="AQ48" s="446"/>
      <c r="AR48" s="210" t="str">
        <f t="shared" si="0"/>
        <v>n.é.</v>
      </c>
    </row>
    <row r="49" spans="1:44" ht="12.75">
      <c r="A49" s="470" t="s">
        <v>221</v>
      </c>
      <c r="B49" s="481"/>
      <c r="C49" s="480" t="s">
        <v>397</v>
      </c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0"/>
      <c r="V49" s="480"/>
      <c r="W49" s="480"/>
      <c r="X49" s="480"/>
      <c r="Y49" s="480"/>
      <c r="Z49" s="480"/>
      <c r="AA49" s="480"/>
      <c r="AB49" s="480"/>
      <c r="AC49" s="472" t="s">
        <v>398</v>
      </c>
      <c r="AD49" s="472"/>
      <c r="AE49" s="472"/>
      <c r="AF49" s="472"/>
      <c r="AG49" s="457">
        <v>0</v>
      </c>
      <c r="AH49" s="457"/>
      <c r="AI49" s="457"/>
      <c r="AJ49" s="457"/>
      <c r="AK49" s="457">
        <v>36</v>
      </c>
      <c r="AL49" s="457"/>
      <c r="AM49" s="457"/>
      <c r="AN49" s="457"/>
      <c r="AO49" s="457">
        <v>36</v>
      </c>
      <c r="AP49" s="457"/>
      <c r="AQ49" s="457"/>
      <c r="AR49" s="210">
        <f>AO49/AK49</f>
        <v>1</v>
      </c>
    </row>
    <row r="50" spans="1:44" ht="12.75">
      <c r="A50" s="470">
        <v>42</v>
      </c>
      <c r="B50" s="481"/>
      <c r="C50" s="480" t="s">
        <v>399</v>
      </c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72" t="s">
        <v>400</v>
      </c>
      <c r="AD50" s="472"/>
      <c r="AE50" s="472"/>
      <c r="AF50" s="472"/>
      <c r="AG50" s="446">
        <v>0</v>
      </c>
      <c r="AH50" s="446"/>
      <c r="AI50" s="446"/>
      <c r="AJ50" s="446"/>
      <c r="AK50" s="446">
        <v>0</v>
      </c>
      <c r="AL50" s="446"/>
      <c r="AM50" s="446"/>
      <c r="AN50" s="446"/>
      <c r="AO50" s="446">
        <v>0</v>
      </c>
      <c r="AP50" s="446"/>
      <c r="AQ50" s="446"/>
      <c r="AR50" s="210" t="s">
        <v>730</v>
      </c>
    </row>
    <row r="51" spans="1:44" ht="12.75">
      <c r="A51" s="470">
        <v>43</v>
      </c>
      <c r="B51" s="481"/>
      <c r="C51" s="480" t="s">
        <v>401</v>
      </c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72" t="s">
        <v>83</v>
      </c>
      <c r="AD51" s="472"/>
      <c r="AE51" s="472"/>
      <c r="AF51" s="472"/>
      <c r="AG51" s="458">
        <f>SUM(AG49:AJ50)</f>
        <v>0</v>
      </c>
      <c r="AH51" s="459"/>
      <c r="AI51" s="459"/>
      <c r="AJ51" s="459"/>
      <c r="AK51" s="458">
        <f>SUM(AK49:AN50)</f>
        <v>36</v>
      </c>
      <c r="AL51" s="459"/>
      <c r="AM51" s="459"/>
      <c r="AN51" s="459"/>
      <c r="AO51" s="458">
        <f>SUM(AO49:AQ50)</f>
        <v>36</v>
      </c>
      <c r="AP51" s="459"/>
      <c r="AQ51" s="459"/>
      <c r="AR51" s="205">
        <f>AO51/AK51</f>
        <v>1</v>
      </c>
    </row>
    <row r="52" spans="1:44" ht="12.75">
      <c r="A52" s="470">
        <v>44</v>
      </c>
      <c r="B52" s="481"/>
      <c r="C52" s="480" t="s">
        <v>402</v>
      </c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480"/>
      <c r="AA52" s="480"/>
      <c r="AB52" s="480"/>
      <c r="AC52" s="472" t="s">
        <v>403</v>
      </c>
      <c r="AD52" s="472"/>
      <c r="AE52" s="472"/>
      <c r="AF52" s="472"/>
      <c r="AG52" s="446">
        <v>0</v>
      </c>
      <c r="AH52" s="446"/>
      <c r="AI52" s="446"/>
      <c r="AJ52" s="446"/>
      <c r="AK52" s="446">
        <v>0</v>
      </c>
      <c r="AL52" s="446"/>
      <c r="AM52" s="446"/>
      <c r="AN52" s="446"/>
      <c r="AO52" s="446">
        <v>0</v>
      </c>
      <c r="AP52" s="446"/>
      <c r="AQ52" s="446"/>
      <c r="AR52" s="210" t="str">
        <f t="shared" si="0"/>
        <v>n.é.</v>
      </c>
    </row>
    <row r="53" spans="1:44" ht="12.75">
      <c r="A53" s="470">
        <v>45</v>
      </c>
      <c r="B53" s="481"/>
      <c r="C53" s="480" t="s">
        <v>404</v>
      </c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72" t="s">
        <v>405</v>
      </c>
      <c r="AD53" s="472"/>
      <c r="AE53" s="472"/>
      <c r="AF53" s="472"/>
      <c r="AG53" s="446">
        <v>0</v>
      </c>
      <c r="AH53" s="446"/>
      <c r="AI53" s="446"/>
      <c r="AJ53" s="446"/>
      <c r="AK53" s="446">
        <v>0</v>
      </c>
      <c r="AL53" s="446"/>
      <c r="AM53" s="446"/>
      <c r="AN53" s="446"/>
      <c r="AO53" s="446">
        <v>0</v>
      </c>
      <c r="AP53" s="446"/>
      <c r="AQ53" s="446"/>
      <c r="AR53" s="211" t="str">
        <f t="shared" si="0"/>
        <v>n.é.</v>
      </c>
    </row>
    <row r="54" spans="1:44" ht="12.75">
      <c r="A54" s="470" t="s">
        <v>225</v>
      </c>
      <c r="B54" s="469"/>
      <c r="C54" s="480" t="s">
        <v>406</v>
      </c>
      <c r="D54" s="480"/>
      <c r="E54" s="480"/>
      <c r="F54" s="480"/>
      <c r="G54" s="480"/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480"/>
      <c r="W54" s="480"/>
      <c r="X54" s="480"/>
      <c r="Y54" s="480"/>
      <c r="Z54" s="480"/>
      <c r="AA54" s="480"/>
      <c r="AB54" s="480"/>
      <c r="AC54" s="472" t="s">
        <v>84</v>
      </c>
      <c r="AD54" s="472"/>
      <c r="AE54" s="472"/>
      <c r="AF54" s="472"/>
      <c r="AG54" s="458">
        <f>SUM(AG52:AJ53)</f>
        <v>0</v>
      </c>
      <c r="AH54" s="459"/>
      <c r="AI54" s="459"/>
      <c r="AJ54" s="459"/>
      <c r="AK54" s="458">
        <f>SUM(AK52:AN53)</f>
        <v>0</v>
      </c>
      <c r="AL54" s="459"/>
      <c r="AM54" s="459"/>
      <c r="AN54" s="459"/>
      <c r="AO54" s="458">
        <f>SUM(AO52:AQ53)</f>
        <v>0</v>
      </c>
      <c r="AP54" s="459"/>
      <c r="AQ54" s="459"/>
      <c r="AR54" s="205" t="str">
        <f t="shared" si="0"/>
        <v>n.é.</v>
      </c>
    </row>
    <row r="55" spans="1:44" ht="12.75">
      <c r="A55" s="470" t="s">
        <v>226</v>
      </c>
      <c r="B55" s="481"/>
      <c r="C55" s="480" t="s">
        <v>246</v>
      </c>
      <c r="D55" s="480"/>
      <c r="E55" s="480"/>
      <c r="F55" s="480"/>
      <c r="G55" s="480"/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80"/>
      <c r="X55" s="480"/>
      <c r="Y55" s="480"/>
      <c r="Z55" s="480"/>
      <c r="AA55" s="480"/>
      <c r="AB55" s="480"/>
      <c r="AC55" s="472" t="s">
        <v>85</v>
      </c>
      <c r="AD55" s="472"/>
      <c r="AE55" s="472"/>
      <c r="AF55" s="472"/>
      <c r="AG55" s="446">
        <v>0</v>
      </c>
      <c r="AH55" s="446"/>
      <c r="AI55" s="446"/>
      <c r="AJ55" s="446"/>
      <c r="AK55" s="446">
        <v>20000</v>
      </c>
      <c r="AL55" s="446"/>
      <c r="AM55" s="446"/>
      <c r="AN55" s="446"/>
      <c r="AO55" s="446">
        <v>20000</v>
      </c>
      <c r="AP55" s="446"/>
      <c r="AQ55" s="446"/>
      <c r="AR55" s="210">
        <f>AO55/AK55</f>
        <v>1</v>
      </c>
    </row>
    <row r="56" spans="1:44" ht="13.5" thickBot="1">
      <c r="A56" s="470" t="s">
        <v>309</v>
      </c>
      <c r="B56" s="481"/>
      <c r="C56" s="480" t="s">
        <v>86</v>
      </c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74" t="s">
        <v>245</v>
      </c>
      <c r="AD56" s="474"/>
      <c r="AE56" s="474"/>
      <c r="AF56" s="474"/>
      <c r="AG56" s="448">
        <v>1957826</v>
      </c>
      <c r="AH56" s="448"/>
      <c r="AI56" s="448"/>
      <c r="AJ56" s="448"/>
      <c r="AK56" s="448">
        <v>24678</v>
      </c>
      <c r="AL56" s="448"/>
      <c r="AM56" s="448"/>
      <c r="AN56" s="448"/>
      <c r="AO56" s="448">
        <v>24678</v>
      </c>
      <c r="AP56" s="448"/>
      <c r="AQ56" s="448"/>
      <c r="AR56" s="212">
        <f>AO56/AK56</f>
        <v>1</v>
      </c>
    </row>
    <row r="57" spans="1:44" ht="14.25" thickBot="1" thickTop="1">
      <c r="A57" s="475" t="s">
        <v>227</v>
      </c>
      <c r="B57" s="482"/>
      <c r="C57" s="483" t="s">
        <v>407</v>
      </c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3"/>
      <c r="AA57" s="483"/>
      <c r="AB57" s="483"/>
      <c r="AC57" s="478" t="s">
        <v>87</v>
      </c>
      <c r="AD57" s="478"/>
      <c r="AE57" s="478"/>
      <c r="AF57" s="478"/>
      <c r="AG57" s="449">
        <f>SUM(AG42:AJ48,AG51,AG54,AG55:AJ56)</f>
        <v>7504443</v>
      </c>
      <c r="AH57" s="450"/>
      <c r="AI57" s="450"/>
      <c r="AJ57" s="450"/>
      <c r="AK57" s="449">
        <f>SUM(AK42:AN48,AK51,AK54,AK55:AN56)</f>
        <v>7497667</v>
      </c>
      <c r="AL57" s="450"/>
      <c r="AM57" s="450"/>
      <c r="AN57" s="450"/>
      <c r="AO57" s="449">
        <f>SUM(AO42:AQ48,AO51,AO54,AO55:AQ56)</f>
        <v>7007456</v>
      </c>
      <c r="AP57" s="450"/>
      <c r="AQ57" s="450"/>
      <c r="AR57" s="207">
        <f>AO57/AK57</f>
        <v>0.934618195233264</v>
      </c>
    </row>
    <row r="58" spans="1:44" ht="13.5" thickTop="1">
      <c r="A58" s="470" t="s">
        <v>228</v>
      </c>
      <c r="B58" s="481"/>
      <c r="C58" s="480" t="s">
        <v>89</v>
      </c>
      <c r="D58" s="480"/>
      <c r="E58" s="480"/>
      <c r="F58" s="480"/>
      <c r="G58" s="480"/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  <c r="S58" s="480"/>
      <c r="T58" s="480"/>
      <c r="U58" s="480"/>
      <c r="V58" s="480"/>
      <c r="W58" s="480"/>
      <c r="X58" s="480"/>
      <c r="Y58" s="480"/>
      <c r="Z58" s="480"/>
      <c r="AA58" s="480"/>
      <c r="AB58" s="480"/>
      <c r="AC58" s="479" t="s">
        <v>88</v>
      </c>
      <c r="AD58" s="479"/>
      <c r="AE58" s="479"/>
      <c r="AF58" s="479"/>
      <c r="AG58" s="456">
        <v>0</v>
      </c>
      <c r="AH58" s="456"/>
      <c r="AI58" s="456"/>
      <c r="AJ58" s="456"/>
      <c r="AK58" s="456">
        <v>0</v>
      </c>
      <c r="AL58" s="456"/>
      <c r="AM58" s="456"/>
      <c r="AN58" s="456"/>
      <c r="AO58" s="456">
        <v>0</v>
      </c>
      <c r="AP58" s="456"/>
      <c r="AQ58" s="456"/>
      <c r="AR58" s="213" t="str">
        <f t="shared" si="0"/>
        <v>n.é.</v>
      </c>
    </row>
    <row r="59" spans="1:44" ht="12.75">
      <c r="A59" s="470" t="s">
        <v>229</v>
      </c>
      <c r="B59" s="481"/>
      <c r="C59" s="480" t="s">
        <v>91</v>
      </c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480"/>
      <c r="X59" s="480"/>
      <c r="Y59" s="480"/>
      <c r="Z59" s="480"/>
      <c r="AA59" s="480"/>
      <c r="AB59" s="480"/>
      <c r="AC59" s="472" t="s">
        <v>90</v>
      </c>
      <c r="AD59" s="472"/>
      <c r="AE59" s="472"/>
      <c r="AF59" s="472"/>
      <c r="AG59" s="446">
        <v>0</v>
      </c>
      <c r="AH59" s="446"/>
      <c r="AI59" s="446"/>
      <c r="AJ59" s="446"/>
      <c r="AK59" s="446">
        <v>1076050</v>
      </c>
      <c r="AL59" s="446"/>
      <c r="AM59" s="446"/>
      <c r="AN59" s="446"/>
      <c r="AO59" s="446">
        <v>1076050</v>
      </c>
      <c r="AP59" s="446"/>
      <c r="AQ59" s="446"/>
      <c r="AR59" s="210">
        <f>AO59/AK59</f>
        <v>1</v>
      </c>
    </row>
    <row r="60" spans="1:44" ht="12.75">
      <c r="A60" s="470" t="s">
        <v>318</v>
      </c>
      <c r="B60" s="481"/>
      <c r="C60" s="480" t="s">
        <v>93</v>
      </c>
      <c r="D60" s="480"/>
      <c r="E60" s="480"/>
      <c r="F60" s="480"/>
      <c r="G60" s="480"/>
      <c r="H60" s="480"/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0"/>
      <c r="T60" s="480"/>
      <c r="U60" s="480"/>
      <c r="V60" s="480"/>
      <c r="W60" s="480"/>
      <c r="X60" s="480"/>
      <c r="Y60" s="480"/>
      <c r="Z60" s="480"/>
      <c r="AA60" s="480"/>
      <c r="AB60" s="480"/>
      <c r="AC60" s="472" t="s">
        <v>92</v>
      </c>
      <c r="AD60" s="472"/>
      <c r="AE60" s="472"/>
      <c r="AF60" s="472"/>
      <c r="AG60" s="446">
        <v>0</v>
      </c>
      <c r="AH60" s="446"/>
      <c r="AI60" s="446"/>
      <c r="AJ60" s="446"/>
      <c r="AK60" s="446">
        <v>0</v>
      </c>
      <c r="AL60" s="446"/>
      <c r="AM60" s="446"/>
      <c r="AN60" s="446"/>
      <c r="AO60" s="446">
        <v>0</v>
      </c>
      <c r="AP60" s="446"/>
      <c r="AQ60" s="446"/>
      <c r="AR60" s="210" t="str">
        <f t="shared" si="0"/>
        <v>n.é.</v>
      </c>
    </row>
    <row r="61" spans="1:44" ht="12.75">
      <c r="A61" s="470" t="s">
        <v>321</v>
      </c>
      <c r="B61" s="481"/>
      <c r="C61" s="480" t="s">
        <v>95</v>
      </c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80"/>
      <c r="O61" s="480"/>
      <c r="P61" s="480"/>
      <c r="Q61" s="480"/>
      <c r="R61" s="480"/>
      <c r="S61" s="480"/>
      <c r="T61" s="480"/>
      <c r="U61" s="480"/>
      <c r="V61" s="480"/>
      <c r="W61" s="480"/>
      <c r="X61" s="480"/>
      <c r="Y61" s="480"/>
      <c r="Z61" s="480"/>
      <c r="AA61" s="480"/>
      <c r="AB61" s="480"/>
      <c r="AC61" s="472" t="s">
        <v>94</v>
      </c>
      <c r="AD61" s="472"/>
      <c r="AE61" s="472"/>
      <c r="AF61" s="472"/>
      <c r="AG61" s="446">
        <v>0</v>
      </c>
      <c r="AH61" s="446"/>
      <c r="AI61" s="446"/>
      <c r="AJ61" s="446"/>
      <c r="AK61" s="446">
        <v>0</v>
      </c>
      <c r="AL61" s="446"/>
      <c r="AM61" s="446"/>
      <c r="AN61" s="446"/>
      <c r="AO61" s="446">
        <v>0</v>
      </c>
      <c r="AP61" s="446"/>
      <c r="AQ61" s="446"/>
      <c r="AR61" s="210" t="str">
        <f t="shared" si="0"/>
        <v>n.é.</v>
      </c>
    </row>
    <row r="62" spans="1:44" ht="13.5" thickBot="1">
      <c r="A62" s="470" t="s">
        <v>324</v>
      </c>
      <c r="B62" s="481"/>
      <c r="C62" s="480" t="s">
        <v>97</v>
      </c>
      <c r="D62" s="480"/>
      <c r="E62" s="480"/>
      <c r="F62" s="480"/>
      <c r="G62" s="480"/>
      <c r="H62" s="480"/>
      <c r="I62" s="480"/>
      <c r="J62" s="480"/>
      <c r="K62" s="480"/>
      <c r="L62" s="480"/>
      <c r="M62" s="480"/>
      <c r="N62" s="480"/>
      <c r="O62" s="480"/>
      <c r="P62" s="480"/>
      <c r="Q62" s="480"/>
      <c r="R62" s="480"/>
      <c r="S62" s="480"/>
      <c r="T62" s="480"/>
      <c r="U62" s="480"/>
      <c r="V62" s="480"/>
      <c r="W62" s="480"/>
      <c r="X62" s="480"/>
      <c r="Y62" s="480"/>
      <c r="Z62" s="480"/>
      <c r="AA62" s="480"/>
      <c r="AB62" s="480"/>
      <c r="AC62" s="474" t="s">
        <v>96</v>
      </c>
      <c r="AD62" s="474"/>
      <c r="AE62" s="474"/>
      <c r="AF62" s="474"/>
      <c r="AG62" s="448">
        <v>0</v>
      </c>
      <c r="AH62" s="448"/>
      <c r="AI62" s="448"/>
      <c r="AJ62" s="448"/>
      <c r="AK62" s="448">
        <v>0</v>
      </c>
      <c r="AL62" s="448"/>
      <c r="AM62" s="448"/>
      <c r="AN62" s="448"/>
      <c r="AO62" s="448">
        <v>0</v>
      </c>
      <c r="AP62" s="448"/>
      <c r="AQ62" s="448"/>
      <c r="AR62" s="212" t="str">
        <f t="shared" si="0"/>
        <v>n.é.</v>
      </c>
    </row>
    <row r="63" spans="1:44" ht="14.25" thickBot="1" thickTop="1">
      <c r="A63" s="475" t="s">
        <v>326</v>
      </c>
      <c r="B63" s="482"/>
      <c r="C63" s="477" t="s">
        <v>408</v>
      </c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7"/>
      <c r="U63" s="477"/>
      <c r="V63" s="477"/>
      <c r="W63" s="477"/>
      <c r="X63" s="477"/>
      <c r="Y63" s="477"/>
      <c r="Z63" s="477"/>
      <c r="AA63" s="477"/>
      <c r="AB63" s="477"/>
      <c r="AC63" s="478" t="s">
        <v>98</v>
      </c>
      <c r="AD63" s="478"/>
      <c r="AE63" s="478"/>
      <c r="AF63" s="478"/>
      <c r="AG63" s="449">
        <f>SUM(AG58:AJ62)</f>
        <v>0</v>
      </c>
      <c r="AH63" s="450"/>
      <c r="AI63" s="450"/>
      <c r="AJ63" s="450"/>
      <c r="AK63" s="449">
        <f>SUM(AK58:AN62)</f>
        <v>1076050</v>
      </c>
      <c r="AL63" s="450"/>
      <c r="AM63" s="450"/>
      <c r="AN63" s="450"/>
      <c r="AO63" s="449">
        <f>SUM(AO58:AQ62)</f>
        <v>1076050</v>
      </c>
      <c r="AP63" s="450"/>
      <c r="AQ63" s="450"/>
      <c r="AR63" s="178">
        <f>AO63/AK63</f>
        <v>1</v>
      </c>
    </row>
    <row r="64" spans="1:44" ht="13.5" thickTop="1">
      <c r="A64" s="470" t="s">
        <v>409</v>
      </c>
      <c r="B64" s="481"/>
      <c r="C64" s="480" t="s">
        <v>100</v>
      </c>
      <c r="D64" s="480"/>
      <c r="E64" s="480"/>
      <c r="F64" s="480"/>
      <c r="G64" s="480"/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0"/>
      <c r="T64" s="480"/>
      <c r="U64" s="480"/>
      <c r="V64" s="480"/>
      <c r="W64" s="480"/>
      <c r="X64" s="480"/>
      <c r="Y64" s="480"/>
      <c r="Z64" s="480"/>
      <c r="AA64" s="480"/>
      <c r="AB64" s="480"/>
      <c r="AC64" s="479" t="s">
        <v>99</v>
      </c>
      <c r="AD64" s="479"/>
      <c r="AE64" s="479"/>
      <c r="AF64" s="479"/>
      <c r="AG64" s="456">
        <v>0</v>
      </c>
      <c r="AH64" s="456"/>
      <c r="AI64" s="456"/>
      <c r="AJ64" s="456"/>
      <c r="AK64" s="456">
        <v>0</v>
      </c>
      <c r="AL64" s="456"/>
      <c r="AM64" s="456"/>
      <c r="AN64" s="456"/>
      <c r="AO64" s="456">
        <v>0</v>
      </c>
      <c r="AP64" s="456"/>
      <c r="AQ64" s="456"/>
      <c r="AR64" s="213" t="str">
        <f t="shared" si="0"/>
        <v>n.é.</v>
      </c>
    </row>
    <row r="65" spans="1:44" ht="12.75">
      <c r="A65" s="470" t="s">
        <v>410</v>
      </c>
      <c r="B65" s="481"/>
      <c r="C65" s="480" t="s">
        <v>411</v>
      </c>
      <c r="D65" s="480"/>
      <c r="E65" s="480"/>
      <c r="F65" s="480"/>
      <c r="G65" s="480"/>
      <c r="H65" s="480"/>
      <c r="I65" s="480"/>
      <c r="J65" s="480"/>
      <c r="K65" s="480"/>
      <c r="L65" s="480"/>
      <c r="M65" s="480"/>
      <c r="N65" s="480"/>
      <c r="O65" s="480"/>
      <c r="P65" s="480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  <c r="AB65" s="480"/>
      <c r="AC65" s="472" t="s">
        <v>101</v>
      </c>
      <c r="AD65" s="472"/>
      <c r="AE65" s="472"/>
      <c r="AF65" s="472"/>
      <c r="AG65" s="446">
        <v>0</v>
      </c>
      <c r="AH65" s="446"/>
      <c r="AI65" s="446"/>
      <c r="AJ65" s="446"/>
      <c r="AK65" s="446">
        <v>0</v>
      </c>
      <c r="AL65" s="446"/>
      <c r="AM65" s="446"/>
      <c r="AN65" s="446"/>
      <c r="AO65" s="446">
        <v>0</v>
      </c>
      <c r="AP65" s="446"/>
      <c r="AQ65" s="446"/>
      <c r="AR65" s="211" t="str">
        <f t="shared" si="0"/>
        <v>n.é.</v>
      </c>
    </row>
    <row r="66" spans="1:44" ht="12.75">
      <c r="A66" s="470" t="s">
        <v>412</v>
      </c>
      <c r="B66" s="481"/>
      <c r="C66" s="480" t="s">
        <v>413</v>
      </c>
      <c r="D66" s="480"/>
      <c r="E66" s="480"/>
      <c r="F66" s="480"/>
      <c r="G66" s="480"/>
      <c r="H66" s="480"/>
      <c r="I66" s="480"/>
      <c r="J66" s="480"/>
      <c r="K66" s="480"/>
      <c r="L66" s="480"/>
      <c r="M66" s="480"/>
      <c r="N66" s="480"/>
      <c r="O66" s="480"/>
      <c r="P66" s="480"/>
      <c r="Q66" s="480"/>
      <c r="R66" s="480"/>
      <c r="S66" s="480"/>
      <c r="T66" s="480"/>
      <c r="U66" s="480"/>
      <c r="V66" s="480"/>
      <c r="W66" s="480"/>
      <c r="X66" s="480"/>
      <c r="Y66" s="480"/>
      <c r="Z66" s="480"/>
      <c r="AA66" s="480"/>
      <c r="AB66" s="480"/>
      <c r="AC66" s="472" t="s">
        <v>414</v>
      </c>
      <c r="AD66" s="472"/>
      <c r="AE66" s="472"/>
      <c r="AF66" s="472"/>
      <c r="AG66" s="446">
        <v>0</v>
      </c>
      <c r="AH66" s="446"/>
      <c r="AI66" s="446"/>
      <c r="AJ66" s="446"/>
      <c r="AK66" s="446">
        <v>0</v>
      </c>
      <c r="AL66" s="446"/>
      <c r="AM66" s="446"/>
      <c r="AN66" s="446"/>
      <c r="AO66" s="446">
        <v>0</v>
      </c>
      <c r="AP66" s="446"/>
      <c r="AQ66" s="446"/>
      <c r="AR66" s="210" t="str">
        <f t="shared" si="0"/>
        <v>n.é.</v>
      </c>
    </row>
    <row r="67" spans="1:44" ht="12.75">
      <c r="A67" s="470" t="s">
        <v>230</v>
      </c>
      <c r="B67" s="481"/>
      <c r="C67" s="473" t="s">
        <v>102</v>
      </c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2" t="s">
        <v>415</v>
      </c>
      <c r="AD67" s="472"/>
      <c r="AE67" s="472"/>
      <c r="AF67" s="472"/>
      <c r="AG67" s="446">
        <v>0</v>
      </c>
      <c r="AH67" s="446"/>
      <c r="AI67" s="446"/>
      <c r="AJ67" s="446"/>
      <c r="AK67" s="446">
        <v>0</v>
      </c>
      <c r="AL67" s="446"/>
      <c r="AM67" s="446"/>
      <c r="AN67" s="446"/>
      <c r="AO67" s="446">
        <v>0</v>
      </c>
      <c r="AP67" s="446"/>
      <c r="AQ67" s="446"/>
      <c r="AR67" s="210" t="str">
        <f t="shared" si="0"/>
        <v>n.é.</v>
      </c>
    </row>
    <row r="68" spans="1:44" ht="13.5" thickBot="1">
      <c r="A68" s="470" t="s">
        <v>231</v>
      </c>
      <c r="B68" s="481"/>
      <c r="C68" s="480" t="s">
        <v>416</v>
      </c>
      <c r="D68" s="480"/>
      <c r="E68" s="480"/>
      <c r="F68" s="480"/>
      <c r="G68" s="480"/>
      <c r="H68" s="480"/>
      <c r="I68" s="480"/>
      <c r="J68" s="480"/>
      <c r="K68" s="480"/>
      <c r="L68" s="480"/>
      <c r="M68" s="480"/>
      <c r="N68" s="480"/>
      <c r="O68" s="480"/>
      <c r="P68" s="480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  <c r="AB68" s="480"/>
      <c r="AC68" s="474" t="s">
        <v>103</v>
      </c>
      <c r="AD68" s="474"/>
      <c r="AE68" s="474"/>
      <c r="AF68" s="474"/>
      <c r="AG68" s="448">
        <v>0</v>
      </c>
      <c r="AH68" s="448"/>
      <c r="AI68" s="448"/>
      <c r="AJ68" s="448"/>
      <c r="AK68" s="448">
        <v>0</v>
      </c>
      <c r="AL68" s="448"/>
      <c r="AM68" s="448"/>
      <c r="AN68" s="448"/>
      <c r="AO68" s="448">
        <v>0</v>
      </c>
      <c r="AP68" s="448"/>
      <c r="AQ68" s="448"/>
      <c r="AR68" s="212" t="str">
        <f t="shared" si="0"/>
        <v>n.é.</v>
      </c>
    </row>
    <row r="69" spans="1:44" ht="14.25" thickBot="1" thickTop="1">
      <c r="A69" s="475" t="s">
        <v>232</v>
      </c>
      <c r="B69" s="482"/>
      <c r="C69" s="477" t="s">
        <v>417</v>
      </c>
      <c r="D69" s="477"/>
      <c r="E69" s="477"/>
      <c r="F69" s="477"/>
      <c r="G69" s="477"/>
      <c r="H69" s="477"/>
      <c r="I69" s="477"/>
      <c r="J69" s="477"/>
      <c r="K69" s="477"/>
      <c r="L69" s="477"/>
      <c r="M69" s="477"/>
      <c r="N69" s="477"/>
      <c r="O69" s="477"/>
      <c r="P69" s="477"/>
      <c r="Q69" s="477"/>
      <c r="R69" s="477"/>
      <c r="S69" s="477"/>
      <c r="T69" s="477"/>
      <c r="U69" s="477"/>
      <c r="V69" s="477"/>
      <c r="W69" s="477"/>
      <c r="X69" s="477"/>
      <c r="Y69" s="477"/>
      <c r="Z69" s="477"/>
      <c r="AA69" s="477"/>
      <c r="AB69" s="477"/>
      <c r="AC69" s="478" t="s">
        <v>104</v>
      </c>
      <c r="AD69" s="478"/>
      <c r="AE69" s="478"/>
      <c r="AF69" s="478"/>
      <c r="AG69" s="449">
        <f>SUM(AG64:AJ68)</f>
        <v>0</v>
      </c>
      <c r="AH69" s="450"/>
      <c r="AI69" s="450"/>
      <c r="AJ69" s="450"/>
      <c r="AK69" s="449">
        <f>SUM(AK64:AN68)</f>
        <v>0</v>
      </c>
      <c r="AL69" s="450"/>
      <c r="AM69" s="450"/>
      <c r="AN69" s="450"/>
      <c r="AO69" s="449">
        <f>SUM(AO64:AQ68)</f>
        <v>0</v>
      </c>
      <c r="AP69" s="450"/>
      <c r="AQ69" s="450"/>
      <c r="AR69" s="178" t="str">
        <f t="shared" si="0"/>
        <v>n.é.</v>
      </c>
    </row>
    <row r="70" spans="1:44" ht="13.5" thickTop="1">
      <c r="A70" s="470" t="s">
        <v>418</v>
      </c>
      <c r="B70" s="481"/>
      <c r="C70" s="480" t="s">
        <v>106</v>
      </c>
      <c r="D70" s="480"/>
      <c r="E70" s="480"/>
      <c r="F70" s="480"/>
      <c r="G70" s="480"/>
      <c r="H70" s="480"/>
      <c r="I70" s="480"/>
      <c r="J70" s="480"/>
      <c r="K70" s="480"/>
      <c r="L70" s="480"/>
      <c r="M70" s="480"/>
      <c r="N70" s="480"/>
      <c r="O70" s="480"/>
      <c r="P70" s="480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  <c r="AB70" s="480"/>
      <c r="AC70" s="479" t="s">
        <v>105</v>
      </c>
      <c r="AD70" s="479"/>
      <c r="AE70" s="479"/>
      <c r="AF70" s="479"/>
      <c r="AG70" s="456">
        <v>0</v>
      </c>
      <c r="AH70" s="456"/>
      <c r="AI70" s="456"/>
      <c r="AJ70" s="456"/>
      <c r="AK70" s="456">
        <v>0</v>
      </c>
      <c r="AL70" s="456"/>
      <c r="AM70" s="456"/>
      <c r="AN70" s="456"/>
      <c r="AO70" s="456">
        <v>0</v>
      </c>
      <c r="AP70" s="456"/>
      <c r="AQ70" s="456"/>
      <c r="AR70" s="213" t="str">
        <f t="shared" si="0"/>
        <v>n.é.</v>
      </c>
    </row>
    <row r="71" spans="1:44" ht="12.75">
      <c r="A71" s="470" t="s">
        <v>233</v>
      </c>
      <c r="B71" s="481"/>
      <c r="C71" s="473" t="s">
        <v>419</v>
      </c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473"/>
      <c r="O71" s="473"/>
      <c r="P71" s="473"/>
      <c r="Q71" s="473"/>
      <c r="R71" s="473"/>
      <c r="S71" s="473"/>
      <c r="T71" s="473"/>
      <c r="U71" s="473"/>
      <c r="V71" s="473"/>
      <c r="W71" s="473"/>
      <c r="X71" s="473"/>
      <c r="Y71" s="473"/>
      <c r="Z71" s="473"/>
      <c r="AA71" s="473"/>
      <c r="AB71" s="473"/>
      <c r="AC71" s="472" t="s">
        <v>107</v>
      </c>
      <c r="AD71" s="472"/>
      <c r="AE71" s="472"/>
      <c r="AF71" s="472"/>
      <c r="AG71" s="446">
        <v>0</v>
      </c>
      <c r="AH71" s="446"/>
      <c r="AI71" s="446"/>
      <c r="AJ71" s="446"/>
      <c r="AK71" s="446">
        <v>0</v>
      </c>
      <c r="AL71" s="446"/>
      <c r="AM71" s="446"/>
      <c r="AN71" s="446"/>
      <c r="AO71" s="446">
        <v>0</v>
      </c>
      <c r="AP71" s="446"/>
      <c r="AQ71" s="446"/>
      <c r="AR71" s="211" t="str">
        <f t="shared" si="0"/>
        <v>n.é.</v>
      </c>
    </row>
    <row r="72" spans="1:44" ht="12.75">
      <c r="A72" s="470" t="s">
        <v>420</v>
      </c>
      <c r="B72" s="481"/>
      <c r="C72" s="473" t="s">
        <v>421</v>
      </c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2" t="s">
        <v>109</v>
      </c>
      <c r="AD72" s="472"/>
      <c r="AE72" s="472"/>
      <c r="AF72" s="472"/>
      <c r="AG72" s="446">
        <v>0</v>
      </c>
      <c r="AH72" s="446"/>
      <c r="AI72" s="446"/>
      <c r="AJ72" s="446"/>
      <c r="AK72" s="446">
        <v>0</v>
      </c>
      <c r="AL72" s="446"/>
      <c r="AM72" s="446"/>
      <c r="AN72" s="446"/>
      <c r="AO72" s="446">
        <v>0</v>
      </c>
      <c r="AP72" s="446"/>
      <c r="AQ72" s="446"/>
      <c r="AR72" s="211" t="str">
        <f t="shared" si="0"/>
        <v>n.é.</v>
      </c>
    </row>
    <row r="73" spans="1:44" ht="12.75">
      <c r="A73" s="470" t="s">
        <v>422</v>
      </c>
      <c r="B73" s="481"/>
      <c r="C73" s="473" t="s">
        <v>108</v>
      </c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473"/>
      <c r="P73" s="473"/>
      <c r="Q73" s="473"/>
      <c r="R73" s="473"/>
      <c r="S73" s="473"/>
      <c r="T73" s="473"/>
      <c r="U73" s="473"/>
      <c r="V73" s="473"/>
      <c r="W73" s="473"/>
      <c r="X73" s="473"/>
      <c r="Y73" s="473"/>
      <c r="Z73" s="473"/>
      <c r="AA73" s="473"/>
      <c r="AB73" s="473"/>
      <c r="AC73" s="472" t="s">
        <v>423</v>
      </c>
      <c r="AD73" s="472"/>
      <c r="AE73" s="472"/>
      <c r="AF73" s="472"/>
      <c r="AG73" s="446">
        <v>0</v>
      </c>
      <c r="AH73" s="446"/>
      <c r="AI73" s="446"/>
      <c r="AJ73" s="446"/>
      <c r="AK73" s="446">
        <v>0</v>
      </c>
      <c r="AL73" s="446"/>
      <c r="AM73" s="446"/>
      <c r="AN73" s="446"/>
      <c r="AO73" s="446">
        <v>0</v>
      </c>
      <c r="AP73" s="446"/>
      <c r="AQ73" s="446"/>
      <c r="AR73" s="210" t="str">
        <f>IF(AJ73&gt;0,AN73/AJ73,"n.é.")</f>
        <v>n.é.</v>
      </c>
    </row>
    <row r="74" spans="1:44" ht="13.5" thickBot="1">
      <c r="A74" s="470" t="s">
        <v>424</v>
      </c>
      <c r="B74" s="481"/>
      <c r="C74" s="480" t="s">
        <v>425</v>
      </c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0"/>
      <c r="P74" s="480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  <c r="AB74" s="480"/>
      <c r="AC74" s="474" t="s">
        <v>426</v>
      </c>
      <c r="AD74" s="474"/>
      <c r="AE74" s="474"/>
      <c r="AF74" s="474"/>
      <c r="AG74" s="448">
        <v>0</v>
      </c>
      <c r="AH74" s="448"/>
      <c r="AI74" s="448"/>
      <c r="AJ74" s="448"/>
      <c r="AK74" s="448">
        <v>0</v>
      </c>
      <c r="AL74" s="448"/>
      <c r="AM74" s="448"/>
      <c r="AN74" s="448"/>
      <c r="AO74" s="448">
        <v>0</v>
      </c>
      <c r="AP74" s="448"/>
      <c r="AQ74" s="448"/>
      <c r="AR74" s="212" t="str">
        <f>IF(AJ74&gt;0,AN74/AJ74,"n.é.")</f>
        <v>n.é.</v>
      </c>
    </row>
    <row r="75" spans="1:44" ht="14.25" thickBot="1" thickTop="1">
      <c r="A75" s="475" t="s">
        <v>427</v>
      </c>
      <c r="B75" s="482"/>
      <c r="C75" s="477" t="s">
        <v>428</v>
      </c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400"/>
      <c r="AC75" s="484" t="s">
        <v>110</v>
      </c>
      <c r="AD75" s="478"/>
      <c r="AE75" s="478"/>
      <c r="AF75" s="478"/>
      <c r="AG75" s="449">
        <f>SUM(AG70:AJ74)</f>
        <v>0</v>
      </c>
      <c r="AH75" s="450"/>
      <c r="AI75" s="450"/>
      <c r="AJ75" s="450"/>
      <c r="AK75" s="449">
        <f>SUM(AK70:AN74)</f>
        <v>0</v>
      </c>
      <c r="AL75" s="450"/>
      <c r="AM75" s="450"/>
      <c r="AN75" s="450"/>
      <c r="AO75" s="449">
        <f>SUM(AO70:AQ74)</f>
        <v>0</v>
      </c>
      <c r="AP75" s="450"/>
      <c r="AQ75" s="450"/>
      <c r="AR75" s="178" t="str">
        <f>IF(AJ75&gt;0,AN75/AJ75,"n.é.")</f>
        <v>n.é.</v>
      </c>
    </row>
    <row r="76" spans="1:46" ht="17.25" thickBot="1" thickTop="1">
      <c r="A76" s="487" t="s">
        <v>429</v>
      </c>
      <c r="B76" s="488"/>
      <c r="C76" s="489" t="s">
        <v>430</v>
      </c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89"/>
      <c r="R76" s="489"/>
      <c r="S76" s="489"/>
      <c r="T76" s="489"/>
      <c r="U76" s="489"/>
      <c r="V76" s="489"/>
      <c r="W76" s="489"/>
      <c r="X76" s="489"/>
      <c r="Y76" s="489"/>
      <c r="Z76" s="489"/>
      <c r="AA76" s="489"/>
      <c r="AB76" s="490"/>
      <c r="AC76" s="491" t="s">
        <v>111</v>
      </c>
      <c r="AD76" s="492"/>
      <c r="AE76" s="492"/>
      <c r="AF76" s="492"/>
      <c r="AG76" s="451">
        <f>SUM(AG21,AG27,AG41,AG57,AG63,AG69,AG75)</f>
        <v>44108263</v>
      </c>
      <c r="AH76" s="452"/>
      <c r="AI76" s="452"/>
      <c r="AJ76" s="452"/>
      <c r="AK76" s="451">
        <f>SUM(AK21,AK27,AK41,AK57,AK63,AK69,AK75)</f>
        <v>64220492</v>
      </c>
      <c r="AL76" s="452"/>
      <c r="AM76" s="452"/>
      <c r="AN76" s="452"/>
      <c r="AO76" s="451">
        <f>SUM(AO21,AO27,AO41,AO57,AO63,AO69,AO75)</f>
        <v>62832197</v>
      </c>
      <c r="AP76" s="452"/>
      <c r="AQ76" s="452"/>
      <c r="AR76" s="179">
        <f>AO76/AK76</f>
        <v>0.9783823674225355</v>
      </c>
      <c r="AS76" s="90">
        <f>SUM(AG76,'E4'!AG37:AJ37)</f>
        <v>76485000</v>
      </c>
      <c r="AT76" s="7">
        <f>SUM(AO76,'E4'!AO37:AR37)</f>
        <v>100708186</v>
      </c>
    </row>
    <row r="77" ht="13.5" thickTop="1">
      <c r="AR77" s="177"/>
    </row>
    <row r="78" spans="38:43" ht="12.75">
      <c r="AL78" s="485">
        <f>SUM(AK76,'E4'!AK37:AN37)</f>
        <v>102096481</v>
      </c>
      <c r="AM78" s="486"/>
      <c r="AN78" s="486"/>
      <c r="AO78" s="436">
        <f>SUM(AO76,'E4'!AO37:AR37)</f>
        <v>100708186</v>
      </c>
      <c r="AP78" s="437"/>
      <c r="AQ78" s="437"/>
    </row>
  </sheetData>
  <sheetProtection password="CA09" sheet="1"/>
  <mergeCells count="431">
    <mergeCell ref="AL78:AN78"/>
    <mergeCell ref="AO78:AQ78"/>
    <mergeCell ref="A76:B76"/>
    <mergeCell ref="C76:AB76"/>
    <mergeCell ref="AC76:AF76"/>
    <mergeCell ref="AO76:AQ76"/>
    <mergeCell ref="AK76:AN76"/>
    <mergeCell ref="A74:B74"/>
    <mergeCell ref="C74:AB74"/>
    <mergeCell ref="AC74:AF74"/>
    <mergeCell ref="AO74:AQ74"/>
    <mergeCell ref="A75:B75"/>
    <mergeCell ref="C75:AB75"/>
    <mergeCell ref="AC75:AF75"/>
    <mergeCell ref="AO75:AQ75"/>
    <mergeCell ref="AK74:AN74"/>
    <mergeCell ref="AK75:AN75"/>
    <mergeCell ref="A72:B72"/>
    <mergeCell ref="C72:AB72"/>
    <mergeCell ref="AC72:AF72"/>
    <mergeCell ref="AO72:AQ72"/>
    <mergeCell ref="A73:B73"/>
    <mergeCell ref="C73:AB73"/>
    <mergeCell ref="AC73:AF73"/>
    <mergeCell ref="AO73:AQ73"/>
    <mergeCell ref="AK72:AN72"/>
    <mergeCell ref="AK73:AN73"/>
    <mergeCell ref="A70:B70"/>
    <mergeCell ref="C70:AB70"/>
    <mergeCell ref="AC70:AF70"/>
    <mergeCell ref="AO70:AQ70"/>
    <mergeCell ref="A71:B71"/>
    <mergeCell ref="C71:AB71"/>
    <mergeCell ref="AC71:AF71"/>
    <mergeCell ref="AO71:AQ71"/>
    <mergeCell ref="AK70:AN70"/>
    <mergeCell ref="AK71:AN71"/>
    <mergeCell ref="A68:B68"/>
    <mergeCell ref="C68:AB68"/>
    <mergeCell ref="AC68:AF68"/>
    <mergeCell ref="AO68:AQ68"/>
    <mergeCell ref="A69:B69"/>
    <mergeCell ref="C69:AB69"/>
    <mergeCell ref="AC69:AF69"/>
    <mergeCell ref="AO69:AQ69"/>
    <mergeCell ref="AK68:AN68"/>
    <mergeCell ref="AK69:AN69"/>
    <mergeCell ref="A66:B66"/>
    <mergeCell ref="C66:AB66"/>
    <mergeCell ref="AC66:AF66"/>
    <mergeCell ref="AO66:AQ66"/>
    <mergeCell ref="A67:B67"/>
    <mergeCell ref="C67:AB67"/>
    <mergeCell ref="AC67:AF67"/>
    <mergeCell ref="AO67:AQ67"/>
    <mergeCell ref="AK66:AN66"/>
    <mergeCell ref="AK67:AN67"/>
    <mergeCell ref="A64:B64"/>
    <mergeCell ref="C64:AB64"/>
    <mergeCell ref="AC64:AF64"/>
    <mergeCell ref="AO64:AQ64"/>
    <mergeCell ref="A65:B65"/>
    <mergeCell ref="C65:AB65"/>
    <mergeCell ref="AC65:AF65"/>
    <mergeCell ref="AO65:AQ65"/>
    <mergeCell ref="AK64:AN64"/>
    <mergeCell ref="AK65:AN65"/>
    <mergeCell ref="A62:B62"/>
    <mergeCell ref="C62:AB62"/>
    <mergeCell ref="AC62:AF62"/>
    <mergeCell ref="AO62:AQ62"/>
    <mergeCell ref="A63:B63"/>
    <mergeCell ref="C63:AB63"/>
    <mergeCell ref="AC63:AF63"/>
    <mergeCell ref="AO63:AQ63"/>
    <mergeCell ref="AK62:AN62"/>
    <mergeCell ref="AK63:AN63"/>
    <mergeCell ref="A60:B60"/>
    <mergeCell ref="C60:AB60"/>
    <mergeCell ref="AC60:AF60"/>
    <mergeCell ref="AO60:AQ60"/>
    <mergeCell ref="A61:B61"/>
    <mergeCell ref="C61:AB61"/>
    <mergeCell ref="AC61:AF61"/>
    <mergeCell ref="AO61:AQ61"/>
    <mergeCell ref="AK60:AN60"/>
    <mergeCell ref="AK61:AN61"/>
    <mergeCell ref="A58:B58"/>
    <mergeCell ref="C58:AB58"/>
    <mergeCell ref="AC58:AF58"/>
    <mergeCell ref="AO58:AQ58"/>
    <mergeCell ref="A59:B59"/>
    <mergeCell ref="C59:AB59"/>
    <mergeCell ref="AC59:AF59"/>
    <mergeCell ref="AO59:AQ59"/>
    <mergeCell ref="AK58:AN58"/>
    <mergeCell ref="AK59:AN59"/>
    <mergeCell ref="A56:B56"/>
    <mergeCell ref="C56:AB56"/>
    <mergeCell ref="AC56:AF56"/>
    <mergeCell ref="AO56:AQ56"/>
    <mergeCell ref="A57:B57"/>
    <mergeCell ref="C57:AB57"/>
    <mergeCell ref="AC57:AF57"/>
    <mergeCell ref="AO57:AQ57"/>
    <mergeCell ref="AK56:AN56"/>
    <mergeCell ref="AK57:AN57"/>
    <mergeCell ref="A54:B54"/>
    <mergeCell ref="C54:AB54"/>
    <mergeCell ref="AC54:AF54"/>
    <mergeCell ref="AO54:AQ54"/>
    <mergeCell ref="A55:B55"/>
    <mergeCell ref="C55:AB55"/>
    <mergeCell ref="AC55:AF55"/>
    <mergeCell ref="AO55:AQ55"/>
    <mergeCell ref="AK54:AN54"/>
    <mergeCell ref="AK55:AN55"/>
    <mergeCell ref="A52:B52"/>
    <mergeCell ref="C52:AB52"/>
    <mergeCell ref="AC52:AF52"/>
    <mergeCell ref="AO52:AQ52"/>
    <mergeCell ref="A53:B53"/>
    <mergeCell ref="C53:AB53"/>
    <mergeCell ref="AC53:AF53"/>
    <mergeCell ref="AO53:AQ53"/>
    <mergeCell ref="AK52:AN52"/>
    <mergeCell ref="AK53:AN53"/>
    <mergeCell ref="A50:B50"/>
    <mergeCell ref="C50:AB50"/>
    <mergeCell ref="AC50:AF50"/>
    <mergeCell ref="AO50:AQ50"/>
    <mergeCell ref="A51:B51"/>
    <mergeCell ref="C51:AB51"/>
    <mergeCell ref="AC51:AF51"/>
    <mergeCell ref="AO51:AQ51"/>
    <mergeCell ref="AK50:AN50"/>
    <mergeCell ref="AK51:AN51"/>
    <mergeCell ref="A48:B48"/>
    <mergeCell ref="C48:AB48"/>
    <mergeCell ref="AC48:AF48"/>
    <mergeCell ref="AO48:AQ48"/>
    <mergeCell ref="A49:B49"/>
    <mergeCell ref="C49:AB49"/>
    <mergeCell ref="AC49:AF49"/>
    <mergeCell ref="AO49:AQ49"/>
    <mergeCell ref="AK48:AN48"/>
    <mergeCell ref="AK49:AN49"/>
    <mergeCell ref="A46:B46"/>
    <mergeCell ref="C46:AB46"/>
    <mergeCell ref="AC46:AF46"/>
    <mergeCell ref="AO46:AQ46"/>
    <mergeCell ref="A47:B47"/>
    <mergeCell ref="C47:AB47"/>
    <mergeCell ref="AC47:AF47"/>
    <mergeCell ref="AO47:AQ47"/>
    <mergeCell ref="AK46:AN46"/>
    <mergeCell ref="AK47:AN47"/>
    <mergeCell ref="A44:B44"/>
    <mergeCell ref="C44:AB44"/>
    <mergeCell ref="AC44:AF44"/>
    <mergeCell ref="AO44:AQ44"/>
    <mergeCell ref="A45:B45"/>
    <mergeCell ref="C45:AB45"/>
    <mergeCell ref="AC45:AF45"/>
    <mergeCell ref="AO45:AQ45"/>
    <mergeCell ref="AK44:AN44"/>
    <mergeCell ref="AK45:AN45"/>
    <mergeCell ref="A42:B42"/>
    <mergeCell ref="C42:AB42"/>
    <mergeCell ref="AC42:AF42"/>
    <mergeCell ref="AO42:AQ42"/>
    <mergeCell ref="A43:B43"/>
    <mergeCell ref="C43:AB43"/>
    <mergeCell ref="AC43:AF43"/>
    <mergeCell ref="AO43:AQ43"/>
    <mergeCell ref="AK42:AN42"/>
    <mergeCell ref="AK43:AN43"/>
    <mergeCell ref="A40:B40"/>
    <mergeCell ref="C40:AB40"/>
    <mergeCell ref="AC40:AF40"/>
    <mergeCell ref="AO40:AQ40"/>
    <mergeCell ref="A41:B41"/>
    <mergeCell ref="C41:AB41"/>
    <mergeCell ref="AC41:AF41"/>
    <mergeCell ref="AO41:AQ41"/>
    <mergeCell ref="AK40:AN40"/>
    <mergeCell ref="AK41:AN41"/>
    <mergeCell ref="A38:B38"/>
    <mergeCell ref="C38:AB38"/>
    <mergeCell ref="AC38:AF38"/>
    <mergeCell ref="AO38:AQ38"/>
    <mergeCell ref="A39:B39"/>
    <mergeCell ref="C39:AB39"/>
    <mergeCell ref="AC39:AF39"/>
    <mergeCell ref="AO39:AQ39"/>
    <mergeCell ref="AK38:AN38"/>
    <mergeCell ref="AK39:AN39"/>
    <mergeCell ref="A36:B36"/>
    <mergeCell ref="C36:AB36"/>
    <mergeCell ref="AC36:AF36"/>
    <mergeCell ref="AO36:AQ36"/>
    <mergeCell ref="A37:B37"/>
    <mergeCell ref="C37:AB37"/>
    <mergeCell ref="AC37:AF37"/>
    <mergeCell ref="AO37:AQ37"/>
    <mergeCell ref="AK36:AN36"/>
    <mergeCell ref="AK37:AN37"/>
    <mergeCell ref="A34:B34"/>
    <mergeCell ref="C34:AB34"/>
    <mergeCell ref="AC34:AF34"/>
    <mergeCell ref="AO34:AQ34"/>
    <mergeCell ref="A35:B35"/>
    <mergeCell ref="C35:AB35"/>
    <mergeCell ref="AC35:AF35"/>
    <mergeCell ref="AO35:AQ35"/>
    <mergeCell ref="AK34:AN34"/>
    <mergeCell ref="AK35:AN35"/>
    <mergeCell ref="A32:B32"/>
    <mergeCell ref="C32:AB32"/>
    <mergeCell ref="AC32:AF32"/>
    <mergeCell ref="AO32:AQ32"/>
    <mergeCell ref="A33:B33"/>
    <mergeCell ref="C33:AB33"/>
    <mergeCell ref="AC33:AF33"/>
    <mergeCell ref="AO33:AQ33"/>
    <mergeCell ref="AK32:AN32"/>
    <mergeCell ref="AK33:AN33"/>
    <mergeCell ref="A30:B30"/>
    <mergeCell ref="C30:AB30"/>
    <mergeCell ref="AC30:AF30"/>
    <mergeCell ref="AO30:AQ30"/>
    <mergeCell ref="A31:B31"/>
    <mergeCell ref="C31:AB31"/>
    <mergeCell ref="AC31:AF31"/>
    <mergeCell ref="AO31:AQ31"/>
    <mergeCell ref="AK30:AN30"/>
    <mergeCell ref="AK31:AN31"/>
    <mergeCell ref="A28:B28"/>
    <mergeCell ref="C28:AB28"/>
    <mergeCell ref="AC28:AF28"/>
    <mergeCell ref="AO28:AQ28"/>
    <mergeCell ref="A29:B29"/>
    <mergeCell ref="C29:AB29"/>
    <mergeCell ref="AC29:AF29"/>
    <mergeCell ref="AO29:AQ29"/>
    <mergeCell ref="AK28:AN28"/>
    <mergeCell ref="AK29:AN29"/>
    <mergeCell ref="A26:B26"/>
    <mergeCell ref="C26:AB26"/>
    <mergeCell ref="AC26:AF26"/>
    <mergeCell ref="AO26:AQ26"/>
    <mergeCell ref="A27:B27"/>
    <mergeCell ref="C27:AB27"/>
    <mergeCell ref="AC27:AF27"/>
    <mergeCell ref="AO27:AQ27"/>
    <mergeCell ref="AK26:AN26"/>
    <mergeCell ref="AK27:AN27"/>
    <mergeCell ref="A24:B24"/>
    <mergeCell ref="C24:AB24"/>
    <mergeCell ref="AC24:AF24"/>
    <mergeCell ref="AO24:AQ24"/>
    <mergeCell ref="A25:B25"/>
    <mergeCell ref="C25:AB25"/>
    <mergeCell ref="AC25:AF25"/>
    <mergeCell ref="AO25:AQ25"/>
    <mergeCell ref="AK24:AN24"/>
    <mergeCell ref="AK25:AN25"/>
    <mergeCell ref="A22:B22"/>
    <mergeCell ref="C22:AB22"/>
    <mergeCell ref="AC22:AF22"/>
    <mergeCell ref="AO22:AQ22"/>
    <mergeCell ref="A23:B23"/>
    <mergeCell ref="C23:AB23"/>
    <mergeCell ref="AC23:AF23"/>
    <mergeCell ref="AO23:AQ23"/>
    <mergeCell ref="AK22:AN22"/>
    <mergeCell ref="AK23:AN23"/>
    <mergeCell ref="A20:B20"/>
    <mergeCell ref="C20:AB20"/>
    <mergeCell ref="AC20:AF20"/>
    <mergeCell ref="AO20:AQ20"/>
    <mergeCell ref="A21:B21"/>
    <mergeCell ref="C21:AB21"/>
    <mergeCell ref="AC21:AF21"/>
    <mergeCell ref="AO21:AQ21"/>
    <mergeCell ref="AK20:AN20"/>
    <mergeCell ref="AK21:AN21"/>
    <mergeCell ref="A18:B18"/>
    <mergeCell ref="C18:AB18"/>
    <mergeCell ref="AC18:AF18"/>
    <mergeCell ref="AO18:AQ18"/>
    <mergeCell ref="A19:B19"/>
    <mergeCell ref="C19:AB19"/>
    <mergeCell ref="AC19:AF19"/>
    <mergeCell ref="AO19:AQ19"/>
    <mergeCell ref="AK18:AN18"/>
    <mergeCell ref="AK19:AN19"/>
    <mergeCell ref="A16:B16"/>
    <mergeCell ref="C16:AB16"/>
    <mergeCell ref="AC16:AF16"/>
    <mergeCell ref="AO16:AQ16"/>
    <mergeCell ref="A17:B17"/>
    <mergeCell ref="C17:AB17"/>
    <mergeCell ref="AC17:AF17"/>
    <mergeCell ref="AO17:AQ17"/>
    <mergeCell ref="AK16:AN16"/>
    <mergeCell ref="AK17:AN17"/>
    <mergeCell ref="A15:B15"/>
    <mergeCell ref="C15:AB15"/>
    <mergeCell ref="AC15:AF15"/>
    <mergeCell ref="AO15:AQ15"/>
    <mergeCell ref="AK14:AN14"/>
    <mergeCell ref="AK15:AN15"/>
    <mergeCell ref="AG15:AJ15"/>
    <mergeCell ref="A13:B13"/>
    <mergeCell ref="C13:AB13"/>
    <mergeCell ref="AC13:AF13"/>
    <mergeCell ref="AO13:AQ13"/>
    <mergeCell ref="A14:B14"/>
    <mergeCell ref="C14:AB14"/>
    <mergeCell ref="AC14:AF14"/>
    <mergeCell ref="AO14:AQ14"/>
    <mergeCell ref="AK13:AN13"/>
    <mergeCell ref="A11:B11"/>
    <mergeCell ref="C11:AB11"/>
    <mergeCell ref="AC11:AF11"/>
    <mergeCell ref="AO11:AQ11"/>
    <mergeCell ref="A12:B12"/>
    <mergeCell ref="C12:AB12"/>
    <mergeCell ref="AC12:AF12"/>
    <mergeCell ref="AO12:AQ12"/>
    <mergeCell ref="AK11:AN11"/>
    <mergeCell ref="AK12:AN12"/>
    <mergeCell ref="AO9:AQ9"/>
    <mergeCell ref="A10:B10"/>
    <mergeCell ref="C10:AB10"/>
    <mergeCell ref="AC10:AF10"/>
    <mergeCell ref="AO10:AQ10"/>
    <mergeCell ref="AK9:AN9"/>
    <mergeCell ref="AK10:AN10"/>
    <mergeCell ref="AK6:AN6"/>
    <mergeCell ref="A1:N1"/>
    <mergeCell ref="A8:B8"/>
    <mergeCell ref="C8:AB8"/>
    <mergeCell ref="AC8:AF8"/>
    <mergeCell ref="AO8:AQ8"/>
    <mergeCell ref="AK8:AN8"/>
    <mergeCell ref="AG8:AJ8"/>
    <mergeCell ref="A2:AR2"/>
    <mergeCell ref="A3:AR3"/>
    <mergeCell ref="A6:B7"/>
    <mergeCell ref="C6:AB7"/>
    <mergeCell ref="AC6:AF7"/>
    <mergeCell ref="AG6:AJ6"/>
    <mergeCell ref="AG7:AJ7"/>
    <mergeCell ref="AG9:AJ9"/>
    <mergeCell ref="A9:B9"/>
    <mergeCell ref="C9:AB9"/>
    <mergeCell ref="AC9:AF9"/>
    <mergeCell ref="AG10:AJ10"/>
    <mergeCell ref="AG11:AJ11"/>
    <mergeCell ref="AG12:AJ12"/>
    <mergeCell ref="AG13:AJ13"/>
    <mergeCell ref="AG14:AJ14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AG29:AJ29"/>
    <mergeCell ref="AG30:AJ30"/>
    <mergeCell ref="AG31:AJ31"/>
    <mergeCell ref="AG32:AJ32"/>
    <mergeCell ref="AG33:AJ33"/>
    <mergeCell ref="AG34:AJ34"/>
    <mergeCell ref="AG54:AJ54"/>
    <mergeCell ref="AG53:AJ53"/>
    <mergeCell ref="AG35:AJ35"/>
    <mergeCell ref="AG36:AJ36"/>
    <mergeCell ref="AG37:AJ37"/>
    <mergeCell ref="AG38:AJ38"/>
    <mergeCell ref="AG39:AJ39"/>
    <mergeCell ref="AG40:AJ40"/>
    <mergeCell ref="AG52:AJ52"/>
    <mergeCell ref="AG41:AJ41"/>
    <mergeCell ref="AG42:AJ42"/>
    <mergeCell ref="AG43:AJ43"/>
    <mergeCell ref="AG44:AJ44"/>
    <mergeCell ref="AG45:AJ45"/>
    <mergeCell ref="AG46:AJ46"/>
    <mergeCell ref="AG47:AJ47"/>
    <mergeCell ref="AG48:AJ48"/>
    <mergeCell ref="AG49:AJ49"/>
    <mergeCell ref="AG50:AJ50"/>
    <mergeCell ref="AG51:AJ51"/>
    <mergeCell ref="AG62:AJ62"/>
    <mergeCell ref="AG63:AJ63"/>
    <mergeCell ref="AG64:AJ64"/>
    <mergeCell ref="AG65:AJ65"/>
    <mergeCell ref="AG66:AJ66"/>
    <mergeCell ref="AG55:AJ55"/>
    <mergeCell ref="AG56:AJ56"/>
    <mergeCell ref="AG57:AJ57"/>
    <mergeCell ref="AG74:AJ74"/>
    <mergeCell ref="AG75:AJ75"/>
    <mergeCell ref="AG76:AJ76"/>
    <mergeCell ref="AK7:AN7"/>
    <mergeCell ref="AG68:AJ68"/>
    <mergeCell ref="AG69:AJ69"/>
    <mergeCell ref="AG70:AJ70"/>
    <mergeCell ref="AG71:AJ71"/>
    <mergeCell ref="AG58:AJ58"/>
    <mergeCell ref="AG73:AJ73"/>
    <mergeCell ref="AO6:AQ6"/>
    <mergeCell ref="AO7:AQ7"/>
    <mergeCell ref="A4:AR4"/>
    <mergeCell ref="A5:AR5"/>
    <mergeCell ref="AG72:AJ72"/>
    <mergeCell ref="AR6:AR7"/>
    <mergeCell ref="AG67:AJ67"/>
    <mergeCell ref="AG59:AJ59"/>
    <mergeCell ref="AG60:AJ60"/>
    <mergeCell ref="AG61:AJ61"/>
  </mergeCells>
  <printOptions/>
  <pageMargins left="0.7" right="0.7" top="0.75" bottom="0.75" header="0.3" footer="0.3"/>
  <pageSetup horizontalDpi="600" verticalDpi="600" orientation="landscape" paperSize="9" scale="81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T38"/>
  <sheetViews>
    <sheetView view="pageBreakPreview" zoomScaleSheetLayoutView="100" zoomScalePageLayoutView="0" workbookViewId="0" topLeftCell="A1">
      <selection activeCell="AY10" sqref="AY10"/>
    </sheetView>
  </sheetViews>
  <sheetFormatPr defaultColWidth="9.00390625" defaultRowHeight="12.75"/>
  <cols>
    <col min="1" max="1" width="4.75390625" style="0" customWidth="1"/>
    <col min="2" max="2" width="2.375" style="0" customWidth="1"/>
    <col min="3" max="3" width="3.00390625" style="0" customWidth="1"/>
    <col min="4" max="4" width="4.625" style="0" customWidth="1"/>
    <col min="5" max="5" width="5.25390625" style="0" customWidth="1"/>
    <col min="6" max="6" width="4.00390625" style="0" customWidth="1"/>
    <col min="7" max="7" width="4.875" style="0" customWidth="1"/>
    <col min="8" max="8" width="5.875" style="0" customWidth="1"/>
    <col min="9" max="9" width="3.25390625" style="0" customWidth="1"/>
    <col min="10" max="10" width="3.75390625" style="0" customWidth="1"/>
    <col min="11" max="12" width="2.875" style="0" customWidth="1"/>
    <col min="13" max="13" width="3.125" style="0" customWidth="1"/>
    <col min="14" max="14" width="3.25390625" style="0" customWidth="1"/>
    <col min="15" max="15" width="2.25390625" style="0" customWidth="1"/>
    <col min="16" max="16" width="3.875" style="0" customWidth="1"/>
    <col min="17" max="17" width="3.375" style="0" customWidth="1"/>
    <col min="18" max="18" width="5.25390625" style="0" customWidth="1"/>
    <col min="19" max="19" width="4.625" style="0" customWidth="1"/>
    <col min="20" max="20" width="5.125" style="0" customWidth="1"/>
    <col min="21" max="21" width="0.875" style="0" customWidth="1"/>
    <col min="22" max="22" width="4.125" style="0" hidden="1" customWidth="1"/>
    <col min="23" max="24" width="4.75390625" style="0" hidden="1" customWidth="1"/>
    <col min="25" max="25" width="2.75390625" style="0" hidden="1" customWidth="1"/>
    <col min="26" max="26" width="4.00390625" style="0" hidden="1" customWidth="1"/>
    <col min="27" max="27" width="4.625" style="0" hidden="1" customWidth="1"/>
    <col min="28" max="28" width="4.75390625" style="0" hidden="1" customWidth="1"/>
    <col min="29" max="29" width="4.625" style="0" customWidth="1"/>
    <col min="30" max="31" width="3.25390625" style="0" customWidth="1"/>
    <col min="32" max="35" width="2.375" style="0" customWidth="1"/>
    <col min="36" max="36" width="7.125" style="0" customWidth="1"/>
    <col min="37" max="39" width="2.375" style="0" customWidth="1"/>
    <col min="40" max="40" width="5.875" style="0" customWidth="1"/>
    <col min="41" max="41" width="3.625" style="0" customWidth="1"/>
    <col min="42" max="42" width="4.625" style="0" customWidth="1"/>
    <col min="43" max="43" width="3.625" style="0" customWidth="1"/>
    <col min="44" max="44" width="4.75390625" style="0" customWidth="1"/>
  </cols>
  <sheetData>
    <row r="1" spans="1:15" ht="13.5" thickBot="1">
      <c r="A1" s="365" t="s">
        <v>734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45" ht="18.75" thickTop="1">
      <c r="A2" s="359" t="s">
        <v>431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1"/>
    </row>
    <row r="3" spans="1:45" ht="23.25">
      <c r="A3" s="298" t="s">
        <v>23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300"/>
    </row>
    <row r="4" spans="1:45" ht="12.75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6"/>
    </row>
    <row r="5" spans="1:45" ht="12.75">
      <c r="A5" s="307" t="s">
        <v>19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9"/>
    </row>
    <row r="6" spans="1:45" ht="12.75" customHeight="1">
      <c r="A6" s="312" t="s">
        <v>250</v>
      </c>
      <c r="B6" s="313"/>
      <c r="C6" s="325" t="s">
        <v>251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7"/>
      <c r="AC6" s="331" t="s">
        <v>252</v>
      </c>
      <c r="AD6" s="332"/>
      <c r="AE6" s="332"/>
      <c r="AF6" s="463"/>
      <c r="AG6" s="465" t="s">
        <v>253</v>
      </c>
      <c r="AH6" s="493"/>
      <c r="AI6" s="493"/>
      <c r="AJ6" s="493"/>
      <c r="AK6" s="465" t="s">
        <v>253</v>
      </c>
      <c r="AL6" s="493"/>
      <c r="AM6" s="493"/>
      <c r="AN6" s="493"/>
      <c r="AO6" s="316" t="s">
        <v>555</v>
      </c>
      <c r="AP6" s="317"/>
      <c r="AQ6" s="317"/>
      <c r="AR6" s="318"/>
      <c r="AS6" s="310" t="s">
        <v>674</v>
      </c>
    </row>
    <row r="7" spans="1:45" ht="12.75" customHeight="1">
      <c r="A7" s="314"/>
      <c r="B7" s="315"/>
      <c r="C7" s="328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30"/>
      <c r="AC7" s="333"/>
      <c r="AD7" s="334"/>
      <c r="AE7" s="334"/>
      <c r="AF7" s="464"/>
      <c r="AG7" s="453" t="s">
        <v>672</v>
      </c>
      <c r="AH7" s="454"/>
      <c r="AI7" s="454"/>
      <c r="AJ7" s="455"/>
      <c r="AK7" s="453" t="s">
        <v>673</v>
      </c>
      <c r="AL7" s="454"/>
      <c r="AM7" s="454"/>
      <c r="AN7" s="455"/>
      <c r="AO7" s="319" t="s">
        <v>729</v>
      </c>
      <c r="AP7" s="320"/>
      <c r="AQ7" s="320"/>
      <c r="AR7" s="321"/>
      <c r="AS7" s="311"/>
    </row>
    <row r="8" spans="1:45" ht="12.75">
      <c r="A8" s="467" t="s">
        <v>20</v>
      </c>
      <c r="B8" s="468"/>
      <c r="C8" s="469" t="s">
        <v>21</v>
      </c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 t="s">
        <v>254</v>
      </c>
      <c r="AD8" s="469"/>
      <c r="AE8" s="469"/>
      <c r="AF8" s="469"/>
      <c r="AG8" s="469" t="s">
        <v>255</v>
      </c>
      <c r="AH8" s="469"/>
      <c r="AI8" s="469"/>
      <c r="AJ8" s="469"/>
      <c r="AK8" s="469" t="s">
        <v>556</v>
      </c>
      <c r="AL8" s="469"/>
      <c r="AM8" s="469"/>
      <c r="AN8" s="469"/>
      <c r="AO8" s="469" t="s">
        <v>557</v>
      </c>
      <c r="AP8" s="469"/>
      <c r="AQ8" s="469"/>
      <c r="AR8" s="469"/>
      <c r="AS8" s="190" t="s">
        <v>558</v>
      </c>
    </row>
    <row r="9" spans="1:45" ht="12.75">
      <c r="A9" s="470" t="s">
        <v>202</v>
      </c>
      <c r="B9" s="481"/>
      <c r="C9" s="480" t="s">
        <v>432</v>
      </c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73" t="s">
        <v>433</v>
      </c>
      <c r="AD9" s="473"/>
      <c r="AE9" s="473"/>
      <c r="AF9" s="473"/>
      <c r="AG9" s="494">
        <v>0</v>
      </c>
      <c r="AH9" s="494"/>
      <c r="AI9" s="494"/>
      <c r="AJ9" s="494"/>
      <c r="AK9" s="494">
        <v>0</v>
      </c>
      <c r="AL9" s="494"/>
      <c r="AM9" s="494"/>
      <c r="AN9" s="494"/>
      <c r="AO9" s="494">
        <v>0</v>
      </c>
      <c r="AP9" s="494"/>
      <c r="AQ9" s="494"/>
      <c r="AR9" s="494"/>
      <c r="AS9" s="191" t="str">
        <f aca="true" t="shared" si="0" ref="AS9:AS38">IF(AK9&gt;0,AO9/AK9,"n.é.")</f>
        <v>n.é.</v>
      </c>
    </row>
    <row r="10" spans="1:45" ht="12.75">
      <c r="A10" s="470" t="s">
        <v>203</v>
      </c>
      <c r="B10" s="481"/>
      <c r="C10" s="480" t="s">
        <v>434</v>
      </c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73" t="s">
        <v>435</v>
      </c>
      <c r="AD10" s="473"/>
      <c r="AE10" s="473"/>
      <c r="AF10" s="473"/>
      <c r="AG10" s="494">
        <v>0</v>
      </c>
      <c r="AH10" s="494"/>
      <c r="AI10" s="494"/>
      <c r="AJ10" s="494"/>
      <c r="AK10" s="494">
        <v>0</v>
      </c>
      <c r="AL10" s="494"/>
      <c r="AM10" s="494"/>
      <c r="AN10" s="494"/>
      <c r="AO10" s="494">
        <v>0</v>
      </c>
      <c r="AP10" s="494"/>
      <c r="AQ10" s="494"/>
      <c r="AR10" s="494"/>
      <c r="AS10" s="191" t="str">
        <f t="shared" si="0"/>
        <v>n.é.</v>
      </c>
    </row>
    <row r="11" spans="1:45" ht="12.75">
      <c r="A11" s="470" t="s">
        <v>237</v>
      </c>
      <c r="B11" s="481"/>
      <c r="C11" s="480" t="s">
        <v>436</v>
      </c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73" t="s">
        <v>437</v>
      </c>
      <c r="AD11" s="473"/>
      <c r="AE11" s="473"/>
      <c r="AF11" s="473"/>
      <c r="AG11" s="494">
        <v>0</v>
      </c>
      <c r="AH11" s="494"/>
      <c r="AI11" s="494"/>
      <c r="AJ11" s="494"/>
      <c r="AK11" s="494">
        <v>0</v>
      </c>
      <c r="AL11" s="494"/>
      <c r="AM11" s="494"/>
      <c r="AN11" s="494"/>
      <c r="AO11" s="494">
        <v>0</v>
      </c>
      <c r="AP11" s="494"/>
      <c r="AQ11" s="494"/>
      <c r="AR11" s="494"/>
      <c r="AS11" s="191" t="str">
        <f t="shared" si="0"/>
        <v>n.é.</v>
      </c>
    </row>
    <row r="12" spans="1:45" ht="12.75">
      <c r="A12" s="470" t="s">
        <v>238</v>
      </c>
      <c r="B12" s="481"/>
      <c r="C12" s="480" t="s">
        <v>438</v>
      </c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73" t="s">
        <v>439</v>
      </c>
      <c r="AD12" s="473"/>
      <c r="AE12" s="473"/>
      <c r="AF12" s="473"/>
      <c r="AG12" s="458">
        <f>SUM(AG9:AJ11)</f>
        <v>0</v>
      </c>
      <c r="AH12" s="459"/>
      <c r="AI12" s="459"/>
      <c r="AJ12" s="459"/>
      <c r="AK12" s="458">
        <f>SUM(AK9:AN11)</f>
        <v>0</v>
      </c>
      <c r="AL12" s="459"/>
      <c r="AM12" s="459"/>
      <c r="AN12" s="459"/>
      <c r="AO12" s="458">
        <f>SUM(AO9:AR11)</f>
        <v>0</v>
      </c>
      <c r="AP12" s="459"/>
      <c r="AQ12" s="459"/>
      <c r="AR12" s="459"/>
      <c r="AS12" s="193" t="str">
        <f t="shared" si="0"/>
        <v>n.é.</v>
      </c>
    </row>
    <row r="13" spans="1:45" ht="12.75">
      <c r="A13" s="470" t="s">
        <v>239</v>
      </c>
      <c r="B13" s="481"/>
      <c r="C13" s="503" t="s">
        <v>440</v>
      </c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473" t="s">
        <v>441</v>
      </c>
      <c r="AD13" s="473"/>
      <c r="AE13" s="473"/>
      <c r="AF13" s="473"/>
      <c r="AG13" s="494">
        <v>0</v>
      </c>
      <c r="AH13" s="494"/>
      <c r="AI13" s="494"/>
      <c r="AJ13" s="494"/>
      <c r="AK13" s="494">
        <v>0</v>
      </c>
      <c r="AL13" s="494"/>
      <c r="AM13" s="494"/>
      <c r="AN13" s="494"/>
      <c r="AO13" s="494">
        <v>0</v>
      </c>
      <c r="AP13" s="494"/>
      <c r="AQ13" s="494"/>
      <c r="AR13" s="494"/>
      <c r="AS13" s="191" t="str">
        <f t="shared" si="0"/>
        <v>n.é.</v>
      </c>
    </row>
    <row r="14" spans="1:45" ht="12.75">
      <c r="A14" s="470" t="s">
        <v>240</v>
      </c>
      <c r="B14" s="481"/>
      <c r="C14" s="480" t="s">
        <v>442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73" t="s">
        <v>443</v>
      </c>
      <c r="AD14" s="473"/>
      <c r="AE14" s="473"/>
      <c r="AF14" s="473"/>
      <c r="AG14" s="494">
        <v>0</v>
      </c>
      <c r="AH14" s="494"/>
      <c r="AI14" s="494"/>
      <c r="AJ14" s="494"/>
      <c r="AK14" s="494">
        <v>0</v>
      </c>
      <c r="AL14" s="494"/>
      <c r="AM14" s="494"/>
      <c r="AN14" s="494"/>
      <c r="AO14" s="494">
        <v>0</v>
      </c>
      <c r="AP14" s="494"/>
      <c r="AQ14" s="494"/>
      <c r="AR14" s="494"/>
      <c r="AS14" s="191" t="str">
        <f t="shared" si="0"/>
        <v>n.é.</v>
      </c>
    </row>
    <row r="15" spans="1:45" ht="12.75">
      <c r="A15" s="470" t="s">
        <v>234</v>
      </c>
      <c r="B15" s="481"/>
      <c r="C15" s="480" t="s">
        <v>444</v>
      </c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73" t="s">
        <v>445</v>
      </c>
      <c r="AD15" s="473"/>
      <c r="AE15" s="473"/>
      <c r="AF15" s="473"/>
      <c r="AG15" s="494">
        <v>0</v>
      </c>
      <c r="AH15" s="494"/>
      <c r="AI15" s="494"/>
      <c r="AJ15" s="494"/>
      <c r="AK15" s="494">
        <v>0</v>
      </c>
      <c r="AL15" s="494"/>
      <c r="AM15" s="494"/>
      <c r="AN15" s="494"/>
      <c r="AO15" s="494">
        <v>0</v>
      </c>
      <c r="AP15" s="494"/>
      <c r="AQ15" s="494"/>
      <c r="AR15" s="494"/>
      <c r="AS15" s="192" t="str">
        <f t="shared" si="0"/>
        <v>n.é.</v>
      </c>
    </row>
    <row r="16" spans="1:45" ht="12.75">
      <c r="A16" s="470" t="s">
        <v>235</v>
      </c>
      <c r="B16" s="481"/>
      <c r="C16" s="480" t="s">
        <v>446</v>
      </c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73" t="s">
        <v>447</v>
      </c>
      <c r="AD16" s="473"/>
      <c r="AE16" s="473"/>
      <c r="AF16" s="473"/>
      <c r="AG16" s="494">
        <v>0</v>
      </c>
      <c r="AH16" s="494"/>
      <c r="AI16" s="494"/>
      <c r="AJ16" s="494"/>
      <c r="AK16" s="494">
        <v>0</v>
      </c>
      <c r="AL16" s="494"/>
      <c r="AM16" s="494"/>
      <c r="AN16" s="494"/>
      <c r="AO16" s="494">
        <v>0</v>
      </c>
      <c r="AP16" s="494"/>
      <c r="AQ16" s="494"/>
      <c r="AR16" s="494"/>
      <c r="AS16" s="191" t="str">
        <f t="shared" si="0"/>
        <v>n.é.</v>
      </c>
    </row>
    <row r="17" spans="1:45" ht="12.75">
      <c r="A17" s="470" t="s">
        <v>264</v>
      </c>
      <c r="B17" s="481"/>
      <c r="C17" s="480" t="s">
        <v>448</v>
      </c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73" t="s">
        <v>449</v>
      </c>
      <c r="AD17" s="473"/>
      <c r="AE17" s="473"/>
      <c r="AF17" s="473"/>
      <c r="AG17" s="494">
        <v>0</v>
      </c>
      <c r="AH17" s="494"/>
      <c r="AI17" s="494"/>
      <c r="AJ17" s="494"/>
      <c r="AK17" s="494">
        <v>0</v>
      </c>
      <c r="AL17" s="494"/>
      <c r="AM17" s="494"/>
      <c r="AN17" s="494"/>
      <c r="AO17" s="494">
        <v>0</v>
      </c>
      <c r="AP17" s="494"/>
      <c r="AQ17" s="494"/>
      <c r="AR17" s="494"/>
      <c r="AS17" s="191" t="str">
        <f t="shared" si="0"/>
        <v>n.é.</v>
      </c>
    </row>
    <row r="18" spans="1:45" ht="12.75">
      <c r="A18" s="470">
        <v>10</v>
      </c>
      <c r="B18" s="481"/>
      <c r="C18" s="480" t="s">
        <v>450</v>
      </c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73" t="s">
        <v>451</v>
      </c>
      <c r="AD18" s="473"/>
      <c r="AE18" s="473"/>
      <c r="AF18" s="473"/>
      <c r="AG18" s="494">
        <v>0</v>
      </c>
      <c r="AH18" s="494"/>
      <c r="AI18" s="494"/>
      <c r="AJ18" s="494"/>
      <c r="AK18" s="494">
        <v>0</v>
      </c>
      <c r="AL18" s="494"/>
      <c r="AM18" s="494"/>
      <c r="AN18" s="494"/>
      <c r="AO18" s="494">
        <v>0</v>
      </c>
      <c r="AP18" s="494"/>
      <c r="AQ18" s="494"/>
      <c r="AR18" s="494"/>
      <c r="AS18" s="191" t="str">
        <f t="shared" si="0"/>
        <v>n.é.</v>
      </c>
    </row>
    <row r="19" spans="1:45" ht="12.75">
      <c r="A19" s="470">
        <v>11</v>
      </c>
      <c r="B19" s="481"/>
      <c r="C19" s="503" t="s">
        <v>452</v>
      </c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473" t="s">
        <v>453</v>
      </c>
      <c r="AD19" s="473"/>
      <c r="AE19" s="473"/>
      <c r="AF19" s="473"/>
      <c r="AG19" s="458">
        <f>SUM(AG13:AJ18)</f>
        <v>0</v>
      </c>
      <c r="AH19" s="459"/>
      <c r="AI19" s="459"/>
      <c r="AJ19" s="459"/>
      <c r="AK19" s="458">
        <f>SUM(AK13:AN18)</f>
        <v>0</v>
      </c>
      <c r="AL19" s="459"/>
      <c r="AM19" s="459"/>
      <c r="AN19" s="459"/>
      <c r="AO19" s="458">
        <f>SUM(AO13:AR18)</f>
        <v>0</v>
      </c>
      <c r="AP19" s="459"/>
      <c r="AQ19" s="459"/>
      <c r="AR19" s="459"/>
      <c r="AS19" s="193" t="str">
        <f t="shared" si="0"/>
        <v>n.é.</v>
      </c>
    </row>
    <row r="20" spans="1:45" ht="12.75">
      <c r="A20" s="470">
        <v>12</v>
      </c>
      <c r="B20" s="481"/>
      <c r="C20" s="503" t="s">
        <v>454</v>
      </c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473" t="s">
        <v>455</v>
      </c>
      <c r="AD20" s="473"/>
      <c r="AE20" s="473"/>
      <c r="AF20" s="473"/>
      <c r="AG20" s="335">
        <v>0</v>
      </c>
      <c r="AH20" s="336"/>
      <c r="AI20" s="336"/>
      <c r="AJ20" s="337"/>
      <c r="AK20" s="335">
        <v>0</v>
      </c>
      <c r="AL20" s="336"/>
      <c r="AM20" s="336"/>
      <c r="AN20" s="337"/>
      <c r="AO20" s="335">
        <v>0</v>
      </c>
      <c r="AP20" s="336"/>
      <c r="AQ20" s="336"/>
      <c r="AR20" s="337"/>
      <c r="AS20" s="191" t="str">
        <f t="shared" si="0"/>
        <v>n.é.</v>
      </c>
    </row>
    <row r="21" spans="1:45" ht="12.75">
      <c r="A21" s="470">
        <v>13</v>
      </c>
      <c r="B21" s="481"/>
      <c r="C21" s="503" t="s">
        <v>456</v>
      </c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473" t="s">
        <v>457</v>
      </c>
      <c r="AD21" s="473"/>
      <c r="AE21" s="473"/>
      <c r="AF21" s="473"/>
      <c r="AG21" s="500">
        <v>1609167</v>
      </c>
      <c r="AH21" s="501"/>
      <c r="AI21" s="501"/>
      <c r="AJ21" s="502"/>
      <c r="AK21" s="500">
        <v>1892610</v>
      </c>
      <c r="AL21" s="501"/>
      <c r="AM21" s="501"/>
      <c r="AN21" s="502"/>
      <c r="AO21" s="500">
        <v>848552</v>
      </c>
      <c r="AP21" s="501"/>
      <c r="AQ21" s="501"/>
      <c r="AR21" s="502"/>
      <c r="AS21" s="191">
        <f t="shared" si="0"/>
        <v>0.4483501619456729</v>
      </c>
    </row>
    <row r="22" spans="1:45" ht="12.75">
      <c r="A22" s="470">
        <v>14</v>
      </c>
      <c r="B22" s="481"/>
      <c r="C22" s="503" t="s">
        <v>458</v>
      </c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3"/>
      <c r="X22" s="503"/>
      <c r="Y22" s="503"/>
      <c r="Z22" s="503"/>
      <c r="AA22" s="503"/>
      <c r="AB22" s="503"/>
      <c r="AC22" s="473" t="s">
        <v>459</v>
      </c>
      <c r="AD22" s="473"/>
      <c r="AE22" s="473"/>
      <c r="AF22" s="473"/>
      <c r="AG22" s="494">
        <v>0</v>
      </c>
      <c r="AH22" s="494"/>
      <c r="AI22" s="494"/>
      <c r="AJ22" s="494"/>
      <c r="AK22" s="494">
        <v>0</v>
      </c>
      <c r="AL22" s="494"/>
      <c r="AM22" s="494"/>
      <c r="AN22" s="494"/>
      <c r="AO22" s="494">
        <v>0</v>
      </c>
      <c r="AP22" s="494"/>
      <c r="AQ22" s="494"/>
      <c r="AR22" s="494"/>
      <c r="AS22" s="197" t="str">
        <f t="shared" si="0"/>
        <v>n.é.</v>
      </c>
    </row>
    <row r="23" spans="1:45" ht="12.75">
      <c r="A23" s="470">
        <v>15</v>
      </c>
      <c r="B23" s="481"/>
      <c r="C23" s="503" t="s">
        <v>460</v>
      </c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473" t="s">
        <v>461</v>
      </c>
      <c r="AD23" s="473"/>
      <c r="AE23" s="473"/>
      <c r="AF23" s="473"/>
      <c r="AG23" s="494">
        <v>0</v>
      </c>
      <c r="AH23" s="494"/>
      <c r="AI23" s="494"/>
      <c r="AJ23" s="494"/>
      <c r="AK23" s="494">
        <v>0</v>
      </c>
      <c r="AL23" s="494"/>
      <c r="AM23" s="494"/>
      <c r="AN23" s="494"/>
      <c r="AO23" s="494">
        <v>0</v>
      </c>
      <c r="AP23" s="494"/>
      <c r="AQ23" s="494"/>
      <c r="AR23" s="494"/>
      <c r="AS23" s="191" t="str">
        <f t="shared" si="0"/>
        <v>n.é.</v>
      </c>
    </row>
    <row r="24" spans="1:45" ht="12.75">
      <c r="A24" s="470">
        <v>16</v>
      </c>
      <c r="B24" s="481"/>
      <c r="C24" s="503" t="s">
        <v>462</v>
      </c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503"/>
      <c r="V24" s="503"/>
      <c r="W24" s="503"/>
      <c r="X24" s="503"/>
      <c r="Y24" s="503"/>
      <c r="Z24" s="503"/>
      <c r="AA24" s="503"/>
      <c r="AB24" s="503"/>
      <c r="AC24" s="473" t="s">
        <v>463</v>
      </c>
      <c r="AD24" s="473"/>
      <c r="AE24" s="473"/>
      <c r="AF24" s="473"/>
      <c r="AG24" s="494">
        <v>0</v>
      </c>
      <c r="AH24" s="494"/>
      <c r="AI24" s="494"/>
      <c r="AJ24" s="494"/>
      <c r="AK24" s="494">
        <v>0</v>
      </c>
      <c r="AL24" s="494"/>
      <c r="AM24" s="494"/>
      <c r="AN24" s="494"/>
      <c r="AO24" s="494">
        <v>0</v>
      </c>
      <c r="AP24" s="494"/>
      <c r="AQ24" s="494"/>
      <c r="AR24" s="494"/>
      <c r="AS24" s="191" t="str">
        <f t="shared" si="0"/>
        <v>n.é.</v>
      </c>
    </row>
    <row r="25" spans="1:45" ht="12.75">
      <c r="A25" s="470">
        <v>17</v>
      </c>
      <c r="B25" s="481"/>
      <c r="C25" s="503" t="s">
        <v>464</v>
      </c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473" t="s">
        <v>465</v>
      </c>
      <c r="AD25" s="473"/>
      <c r="AE25" s="473"/>
      <c r="AF25" s="473"/>
      <c r="AG25" s="494">
        <v>0</v>
      </c>
      <c r="AH25" s="494"/>
      <c r="AI25" s="494"/>
      <c r="AJ25" s="494"/>
      <c r="AK25" s="494">
        <v>0</v>
      </c>
      <c r="AL25" s="494"/>
      <c r="AM25" s="494"/>
      <c r="AN25" s="494"/>
      <c r="AO25" s="494">
        <v>0</v>
      </c>
      <c r="AP25" s="494"/>
      <c r="AQ25" s="494"/>
      <c r="AR25" s="494"/>
      <c r="AS25" s="191" t="str">
        <f t="shared" si="0"/>
        <v>n.é.</v>
      </c>
    </row>
    <row r="26" spans="1:45" ht="12.75">
      <c r="A26" s="470">
        <v>18</v>
      </c>
      <c r="B26" s="481"/>
      <c r="C26" s="503" t="s">
        <v>466</v>
      </c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473" t="s">
        <v>467</v>
      </c>
      <c r="AD26" s="473"/>
      <c r="AE26" s="473"/>
      <c r="AF26" s="473"/>
      <c r="AG26" s="494">
        <v>0</v>
      </c>
      <c r="AH26" s="494"/>
      <c r="AI26" s="494"/>
      <c r="AJ26" s="494"/>
      <c r="AK26" s="494">
        <v>0</v>
      </c>
      <c r="AL26" s="494"/>
      <c r="AM26" s="494"/>
      <c r="AN26" s="494"/>
      <c r="AO26" s="494">
        <v>0</v>
      </c>
      <c r="AP26" s="494"/>
      <c r="AQ26" s="494"/>
      <c r="AR26" s="494"/>
      <c r="AS26" s="200" t="str">
        <f t="shared" si="0"/>
        <v>n.é.</v>
      </c>
    </row>
    <row r="27" spans="1:45" ht="12.75">
      <c r="A27" s="470">
        <v>19</v>
      </c>
      <c r="B27" s="481"/>
      <c r="C27" s="503" t="s">
        <v>468</v>
      </c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3"/>
      <c r="X27" s="503"/>
      <c r="Y27" s="503"/>
      <c r="Z27" s="503"/>
      <c r="AA27" s="503"/>
      <c r="AB27" s="503"/>
      <c r="AC27" s="473" t="s">
        <v>469</v>
      </c>
      <c r="AD27" s="473"/>
      <c r="AE27" s="473"/>
      <c r="AF27" s="473"/>
      <c r="AG27" s="494">
        <v>0</v>
      </c>
      <c r="AH27" s="494"/>
      <c r="AI27" s="494"/>
      <c r="AJ27" s="494"/>
      <c r="AK27" s="494">
        <v>0</v>
      </c>
      <c r="AL27" s="494"/>
      <c r="AM27" s="494"/>
      <c r="AN27" s="494"/>
      <c r="AO27" s="494">
        <v>0</v>
      </c>
      <c r="AP27" s="494"/>
      <c r="AQ27" s="494"/>
      <c r="AR27" s="494"/>
      <c r="AS27" s="199" t="str">
        <f t="shared" si="0"/>
        <v>n.é.</v>
      </c>
    </row>
    <row r="28" spans="1:45" ht="12.75">
      <c r="A28" s="470">
        <v>20</v>
      </c>
      <c r="B28" s="481"/>
      <c r="C28" s="503" t="s">
        <v>470</v>
      </c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  <c r="U28" s="503"/>
      <c r="V28" s="503"/>
      <c r="W28" s="503"/>
      <c r="X28" s="503"/>
      <c r="Y28" s="503"/>
      <c r="Z28" s="503"/>
      <c r="AA28" s="503"/>
      <c r="AB28" s="503"/>
      <c r="AC28" s="473" t="s">
        <v>471</v>
      </c>
      <c r="AD28" s="473"/>
      <c r="AE28" s="473"/>
      <c r="AF28" s="473"/>
      <c r="AG28" s="458">
        <f>SUM(AG26:AJ27)</f>
        <v>0</v>
      </c>
      <c r="AH28" s="459"/>
      <c r="AI28" s="459"/>
      <c r="AJ28" s="459"/>
      <c r="AK28" s="458">
        <f>SUM(AK26:AN27)</f>
        <v>0</v>
      </c>
      <c r="AL28" s="459"/>
      <c r="AM28" s="459"/>
      <c r="AN28" s="459"/>
      <c r="AO28" s="458">
        <f>SUM(AO26:AR27)</f>
        <v>0</v>
      </c>
      <c r="AP28" s="459"/>
      <c r="AQ28" s="459"/>
      <c r="AR28" s="459"/>
      <c r="AS28" s="214" t="str">
        <f t="shared" si="0"/>
        <v>n.é.</v>
      </c>
    </row>
    <row r="29" spans="1:45" ht="12.75">
      <c r="A29" s="470">
        <v>21</v>
      </c>
      <c r="B29" s="481"/>
      <c r="C29" s="503" t="s">
        <v>472</v>
      </c>
      <c r="D29" s="503"/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503"/>
      <c r="AA29" s="503"/>
      <c r="AB29" s="503"/>
      <c r="AC29" s="473" t="s">
        <v>473</v>
      </c>
      <c r="AD29" s="473"/>
      <c r="AE29" s="473"/>
      <c r="AF29" s="473"/>
      <c r="AG29" s="496">
        <f>SUM(AG21:AJ25,AG28)</f>
        <v>1609167</v>
      </c>
      <c r="AH29" s="497"/>
      <c r="AI29" s="497"/>
      <c r="AJ29" s="497"/>
      <c r="AK29" s="496">
        <f>SUM(AK21)</f>
        <v>1892610</v>
      </c>
      <c r="AL29" s="497"/>
      <c r="AM29" s="497"/>
      <c r="AN29" s="497"/>
      <c r="AO29" s="496">
        <f>SUM(AO21)</f>
        <v>848552</v>
      </c>
      <c r="AP29" s="497"/>
      <c r="AQ29" s="497"/>
      <c r="AR29" s="497"/>
      <c r="AS29" s="215">
        <f t="shared" si="0"/>
        <v>0.4483501619456729</v>
      </c>
    </row>
    <row r="30" spans="1:45" ht="12.75">
      <c r="A30" s="470">
        <v>22</v>
      </c>
      <c r="B30" s="481"/>
      <c r="C30" s="503" t="s">
        <v>474</v>
      </c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503"/>
      <c r="V30" s="503"/>
      <c r="W30" s="503"/>
      <c r="X30" s="503"/>
      <c r="Y30" s="503"/>
      <c r="Z30" s="503"/>
      <c r="AA30" s="503"/>
      <c r="AB30" s="503"/>
      <c r="AC30" s="473" t="s">
        <v>475</v>
      </c>
      <c r="AD30" s="473"/>
      <c r="AE30" s="473"/>
      <c r="AF30" s="473"/>
      <c r="AG30" s="494">
        <v>0</v>
      </c>
      <c r="AH30" s="494"/>
      <c r="AI30" s="494"/>
      <c r="AJ30" s="494"/>
      <c r="AK30" s="494">
        <v>0</v>
      </c>
      <c r="AL30" s="494"/>
      <c r="AM30" s="494"/>
      <c r="AN30" s="494"/>
      <c r="AO30" s="494">
        <v>0</v>
      </c>
      <c r="AP30" s="494"/>
      <c r="AQ30" s="494"/>
      <c r="AR30" s="494"/>
      <c r="AS30" s="191" t="str">
        <f t="shared" si="0"/>
        <v>n.é.</v>
      </c>
    </row>
    <row r="31" spans="1:45" ht="12.75">
      <c r="A31" s="470">
        <v>23</v>
      </c>
      <c r="B31" s="481"/>
      <c r="C31" s="480" t="s">
        <v>476</v>
      </c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73" t="s">
        <v>477</v>
      </c>
      <c r="AD31" s="473"/>
      <c r="AE31" s="473"/>
      <c r="AF31" s="473"/>
      <c r="AG31" s="494">
        <v>0</v>
      </c>
      <c r="AH31" s="494"/>
      <c r="AI31" s="494"/>
      <c r="AJ31" s="494"/>
      <c r="AK31" s="494">
        <v>0</v>
      </c>
      <c r="AL31" s="494"/>
      <c r="AM31" s="494"/>
      <c r="AN31" s="494"/>
      <c r="AO31" s="494">
        <v>0</v>
      </c>
      <c r="AP31" s="494"/>
      <c r="AQ31" s="494"/>
      <c r="AR31" s="494"/>
      <c r="AS31" s="191" t="str">
        <f t="shared" si="0"/>
        <v>n.é.</v>
      </c>
    </row>
    <row r="32" spans="1:45" ht="12.75">
      <c r="A32" s="470">
        <v>24</v>
      </c>
      <c r="B32" s="481"/>
      <c r="C32" s="503" t="s">
        <v>478</v>
      </c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03"/>
      <c r="Y32" s="503"/>
      <c r="Z32" s="503"/>
      <c r="AA32" s="503"/>
      <c r="AB32" s="503"/>
      <c r="AC32" s="473" t="s">
        <v>479</v>
      </c>
      <c r="AD32" s="473"/>
      <c r="AE32" s="473"/>
      <c r="AF32" s="473"/>
      <c r="AG32" s="494">
        <v>0</v>
      </c>
      <c r="AH32" s="494"/>
      <c r="AI32" s="494"/>
      <c r="AJ32" s="494"/>
      <c r="AK32" s="494">
        <v>0</v>
      </c>
      <c r="AL32" s="494"/>
      <c r="AM32" s="494"/>
      <c r="AN32" s="494"/>
      <c r="AO32" s="494">
        <v>0</v>
      </c>
      <c r="AP32" s="494"/>
      <c r="AQ32" s="494"/>
      <c r="AR32" s="494"/>
      <c r="AS32" s="197" t="str">
        <f t="shared" si="0"/>
        <v>n.é.</v>
      </c>
    </row>
    <row r="33" spans="1:45" ht="12.75">
      <c r="A33" s="470">
        <v>25</v>
      </c>
      <c r="B33" s="481"/>
      <c r="C33" s="503" t="s">
        <v>480</v>
      </c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503"/>
      <c r="U33" s="503"/>
      <c r="V33" s="503"/>
      <c r="W33" s="503"/>
      <c r="X33" s="503"/>
      <c r="Y33" s="503"/>
      <c r="Z33" s="503"/>
      <c r="AA33" s="503"/>
      <c r="AB33" s="503"/>
      <c r="AC33" s="473" t="s">
        <v>481</v>
      </c>
      <c r="AD33" s="473"/>
      <c r="AE33" s="473"/>
      <c r="AF33" s="473"/>
      <c r="AG33" s="494">
        <v>0</v>
      </c>
      <c r="AH33" s="494"/>
      <c r="AI33" s="494"/>
      <c r="AJ33" s="494"/>
      <c r="AK33" s="494">
        <v>0</v>
      </c>
      <c r="AL33" s="494"/>
      <c r="AM33" s="494"/>
      <c r="AN33" s="494"/>
      <c r="AO33" s="494">
        <v>0</v>
      </c>
      <c r="AP33" s="494"/>
      <c r="AQ33" s="494"/>
      <c r="AR33" s="494"/>
      <c r="AS33" s="191" t="str">
        <f t="shared" si="0"/>
        <v>n.é.</v>
      </c>
    </row>
    <row r="34" spans="1:45" ht="12.75">
      <c r="A34" s="470">
        <v>26</v>
      </c>
      <c r="B34" s="481"/>
      <c r="C34" s="503" t="s">
        <v>482</v>
      </c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3"/>
      <c r="U34" s="503"/>
      <c r="V34" s="503"/>
      <c r="W34" s="503"/>
      <c r="X34" s="503"/>
      <c r="Y34" s="503"/>
      <c r="Z34" s="503"/>
      <c r="AA34" s="503"/>
      <c r="AB34" s="503"/>
      <c r="AC34" s="473" t="s">
        <v>483</v>
      </c>
      <c r="AD34" s="473"/>
      <c r="AE34" s="473"/>
      <c r="AF34" s="473"/>
      <c r="AG34" s="494">
        <v>0</v>
      </c>
      <c r="AH34" s="494"/>
      <c r="AI34" s="494"/>
      <c r="AJ34" s="494"/>
      <c r="AK34" s="494">
        <v>0</v>
      </c>
      <c r="AL34" s="494"/>
      <c r="AM34" s="494"/>
      <c r="AN34" s="494"/>
      <c r="AO34" s="494">
        <v>0</v>
      </c>
      <c r="AP34" s="494"/>
      <c r="AQ34" s="494"/>
      <c r="AR34" s="494"/>
      <c r="AS34" s="191" t="str">
        <f t="shared" si="0"/>
        <v>n.é.</v>
      </c>
    </row>
    <row r="35" spans="1:45" ht="12.75">
      <c r="A35" s="470">
        <v>27</v>
      </c>
      <c r="B35" s="481"/>
      <c r="C35" s="503" t="s">
        <v>484</v>
      </c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3"/>
      <c r="W35" s="503"/>
      <c r="X35" s="503"/>
      <c r="Y35" s="503"/>
      <c r="Z35" s="503"/>
      <c r="AA35" s="503"/>
      <c r="AB35" s="503"/>
      <c r="AC35" s="473" t="s">
        <v>485</v>
      </c>
      <c r="AD35" s="473"/>
      <c r="AE35" s="473"/>
      <c r="AF35" s="473"/>
      <c r="AG35" s="498">
        <f>SUM(AG30:AJ34)</f>
        <v>0</v>
      </c>
      <c r="AH35" s="499"/>
      <c r="AI35" s="499"/>
      <c r="AJ35" s="499"/>
      <c r="AK35" s="498">
        <f>SUM(AK30:AN34)</f>
        <v>0</v>
      </c>
      <c r="AL35" s="499"/>
      <c r="AM35" s="499"/>
      <c r="AN35" s="499"/>
      <c r="AO35" s="498">
        <f>SUM(AO30:AR34)</f>
        <v>0</v>
      </c>
      <c r="AP35" s="499"/>
      <c r="AQ35" s="499"/>
      <c r="AR35" s="499"/>
      <c r="AS35" s="197" t="str">
        <f t="shared" si="0"/>
        <v>n.é.</v>
      </c>
    </row>
    <row r="36" spans="1:45" ht="12.75">
      <c r="A36" s="470">
        <v>28</v>
      </c>
      <c r="B36" s="481"/>
      <c r="C36" s="480" t="s">
        <v>486</v>
      </c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73" t="s">
        <v>487</v>
      </c>
      <c r="AD36" s="473"/>
      <c r="AE36" s="473"/>
      <c r="AF36" s="473"/>
      <c r="AG36" s="494">
        <v>0</v>
      </c>
      <c r="AH36" s="494"/>
      <c r="AI36" s="494"/>
      <c r="AJ36" s="494"/>
      <c r="AK36" s="494">
        <v>0</v>
      </c>
      <c r="AL36" s="494"/>
      <c r="AM36" s="494"/>
      <c r="AN36" s="494"/>
      <c r="AO36" s="494">
        <v>0</v>
      </c>
      <c r="AP36" s="494"/>
      <c r="AQ36" s="494"/>
      <c r="AR36" s="494"/>
      <c r="AS36" s="191" t="str">
        <f t="shared" si="0"/>
        <v>n.é.</v>
      </c>
    </row>
    <row r="37" spans="1:45" ht="13.5" thickBot="1">
      <c r="A37" s="470">
        <v>29</v>
      </c>
      <c r="B37" s="481"/>
      <c r="C37" s="480" t="s">
        <v>488</v>
      </c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504" t="s">
        <v>489</v>
      </c>
      <c r="AD37" s="504"/>
      <c r="AE37" s="504"/>
      <c r="AF37" s="504"/>
      <c r="AG37" s="495">
        <v>0</v>
      </c>
      <c r="AH37" s="495"/>
      <c r="AI37" s="495"/>
      <c r="AJ37" s="495"/>
      <c r="AK37" s="495">
        <v>0</v>
      </c>
      <c r="AL37" s="495"/>
      <c r="AM37" s="495"/>
      <c r="AN37" s="495"/>
      <c r="AO37" s="495">
        <v>0</v>
      </c>
      <c r="AP37" s="495"/>
      <c r="AQ37" s="495"/>
      <c r="AR37" s="495"/>
      <c r="AS37" s="216" t="str">
        <f t="shared" si="0"/>
        <v>n.é.</v>
      </c>
    </row>
    <row r="38" spans="1:46" ht="17.25" thickBot="1" thickTop="1">
      <c r="A38" s="487">
        <v>30</v>
      </c>
      <c r="B38" s="488"/>
      <c r="C38" s="505" t="s">
        <v>490</v>
      </c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5"/>
      <c r="AA38" s="505"/>
      <c r="AB38" s="505"/>
      <c r="AC38" s="506" t="s">
        <v>236</v>
      </c>
      <c r="AD38" s="506"/>
      <c r="AE38" s="506"/>
      <c r="AF38" s="506"/>
      <c r="AG38" s="451">
        <f>SUM(AG29,AG35)</f>
        <v>1609167</v>
      </c>
      <c r="AH38" s="452"/>
      <c r="AI38" s="452"/>
      <c r="AJ38" s="452"/>
      <c r="AK38" s="451">
        <f>SUM(AK29,AK35)</f>
        <v>1892610</v>
      </c>
      <c r="AL38" s="452"/>
      <c r="AM38" s="452"/>
      <c r="AN38" s="452"/>
      <c r="AO38" s="451">
        <f>SUM(AO29,AO35)</f>
        <v>848552</v>
      </c>
      <c r="AP38" s="452"/>
      <c r="AQ38" s="452"/>
      <c r="AR38" s="452"/>
      <c r="AS38" s="217">
        <f t="shared" si="0"/>
        <v>0.4483501619456729</v>
      </c>
      <c r="AT38" s="7">
        <f>SUM(AK38,-AO38)</f>
        <v>1044058</v>
      </c>
    </row>
    <row r="39" ht="13.5" thickTop="1"/>
  </sheetData>
  <sheetProtection password="CA09" sheet="1"/>
  <mergeCells count="201">
    <mergeCell ref="A38:B38"/>
    <mergeCell ref="C38:AB38"/>
    <mergeCell ref="AC38:AF38"/>
    <mergeCell ref="AO38:AR38"/>
    <mergeCell ref="A36:B36"/>
    <mergeCell ref="C36:AB36"/>
    <mergeCell ref="AC36:AF36"/>
    <mergeCell ref="AO36:AR36"/>
    <mergeCell ref="A37:B37"/>
    <mergeCell ref="C37:AB37"/>
    <mergeCell ref="AC37:AF37"/>
    <mergeCell ref="AO37:AR37"/>
    <mergeCell ref="A34:B34"/>
    <mergeCell ref="C34:AB34"/>
    <mergeCell ref="AC34:AF34"/>
    <mergeCell ref="AO34:AR34"/>
    <mergeCell ref="A35:B35"/>
    <mergeCell ref="C35:AB35"/>
    <mergeCell ref="AC35:AF35"/>
    <mergeCell ref="AO35:AR35"/>
    <mergeCell ref="A32:B32"/>
    <mergeCell ref="C32:AB32"/>
    <mergeCell ref="AC32:AF32"/>
    <mergeCell ref="AO32:AR32"/>
    <mergeCell ref="A33:B33"/>
    <mergeCell ref="C33:AB33"/>
    <mergeCell ref="AC33:AF33"/>
    <mergeCell ref="AO33:AR33"/>
    <mergeCell ref="AK32:AN32"/>
    <mergeCell ref="AK33:AN33"/>
    <mergeCell ref="A30:B30"/>
    <mergeCell ref="C30:AB30"/>
    <mergeCell ref="AC30:AF30"/>
    <mergeCell ref="AO30:AR30"/>
    <mergeCell ref="A31:B31"/>
    <mergeCell ref="C31:AB31"/>
    <mergeCell ref="AC31:AF31"/>
    <mergeCell ref="AO31:AR31"/>
    <mergeCell ref="AK30:AN30"/>
    <mergeCell ref="AK31:AN31"/>
    <mergeCell ref="A28:B28"/>
    <mergeCell ref="C28:AB28"/>
    <mergeCell ref="AC28:AF28"/>
    <mergeCell ref="AO28:AR28"/>
    <mergeCell ref="A29:B29"/>
    <mergeCell ref="C29:AB29"/>
    <mergeCell ref="AC29:AF29"/>
    <mergeCell ref="AO29:AR29"/>
    <mergeCell ref="AK28:AN28"/>
    <mergeCell ref="AK29:AN29"/>
    <mergeCell ref="A26:B26"/>
    <mergeCell ref="C26:AB26"/>
    <mergeCell ref="AC26:AF26"/>
    <mergeCell ref="AO26:AR26"/>
    <mergeCell ref="A27:B27"/>
    <mergeCell ref="C27:AB27"/>
    <mergeCell ref="AC27:AF27"/>
    <mergeCell ref="AO27:AR27"/>
    <mergeCell ref="AK26:AN26"/>
    <mergeCell ref="AK27:AN27"/>
    <mergeCell ref="A24:B24"/>
    <mergeCell ref="C24:AB24"/>
    <mergeCell ref="AC24:AF24"/>
    <mergeCell ref="AO24:AR24"/>
    <mergeCell ref="A25:B25"/>
    <mergeCell ref="C25:AB25"/>
    <mergeCell ref="AC25:AF25"/>
    <mergeCell ref="AO25:AR25"/>
    <mergeCell ref="AK24:AN24"/>
    <mergeCell ref="AK25:AN25"/>
    <mergeCell ref="A22:B22"/>
    <mergeCell ref="C22:AB22"/>
    <mergeCell ref="AC22:AF22"/>
    <mergeCell ref="AO22:AR22"/>
    <mergeCell ref="A23:B23"/>
    <mergeCell ref="C23:AB23"/>
    <mergeCell ref="AC23:AF23"/>
    <mergeCell ref="AO23:AR23"/>
    <mergeCell ref="AK22:AN22"/>
    <mergeCell ref="AK23:AN23"/>
    <mergeCell ref="A20:B20"/>
    <mergeCell ref="C20:AB20"/>
    <mergeCell ref="AC20:AF20"/>
    <mergeCell ref="AO20:AR20"/>
    <mergeCell ref="A21:B21"/>
    <mergeCell ref="C21:AB21"/>
    <mergeCell ref="AC21:AF21"/>
    <mergeCell ref="AO21:AR21"/>
    <mergeCell ref="AK20:AN20"/>
    <mergeCell ref="AK21:AN21"/>
    <mergeCell ref="A18:B18"/>
    <mergeCell ref="C18:AB18"/>
    <mergeCell ref="AC18:AF18"/>
    <mergeCell ref="AO18:AR18"/>
    <mergeCell ref="A19:B19"/>
    <mergeCell ref="C19:AB19"/>
    <mergeCell ref="AC19:AF19"/>
    <mergeCell ref="AO19:AR19"/>
    <mergeCell ref="AK18:AN18"/>
    <mergeCell ref="AK19:AN19"/>
    <mergeCell ref="A16:B16"/>
    <mergeCell ref="C16:AB16"/>
    <mergeCell ref="AC16:AF16"/>
    <mergeCell ref="AO16:AR16"/>
    <mergeCell ref="A17:B17"/>
    <mergeCell ref="C17:AB17"/>
    <mergeCell ref="AC17:AF17"/>
    <mergeCell ref="AO17:AR17"/>
    <mergeCell ref="AK16:AN16"/>
    <mergeCell ref="AK17:AN17"/>
    <mergeCell ref="A14:B14"/>
    <mergeCell ref="C14:AB14"/>
    <mergeCell ref="AC14:AF14"/>
    <mergeCell ref="AO14:AR14"/>
    <mergeCell ref="A15:B15"/>
    <mergeCell ref="C15:AB15"/>
    <mergeCell ref="AC15:AF15"/>
    <mergeCell ref="AO15:AR15"/>
    <mergeCell ref="AK14:AN14"/>
    <mergeCell ref="AK15:AN15"/>
    <mergeCell ref="A13:B13"/>
    <mergeCell ref="C13:AB13"/>
    <mergeCell ref="AC13:AF13"/>
    <mergeCell ref="AO13:AR13"/>
    <mergeCell ref="AG12:AJ12"/>
    <mergeCell ref="AG13:AJ13"/>
    <mergeCell ref="AK13:AN13"/>
    <mergeCell ref="A11:B11"/>
    <mergeCell ref="C11:AB11"/>
    <mergeCell ref="AC11:AF11"/>
    <mergeCell ref="AO11:AR11"/>
    <mergeCell ref="A12:B12"/>
    <mergeCell ref="C12:AB12"/>
    <mergeCell ref="AC12:AF12"/>
    <mergeCell ref="AO12:AR12"/>
    <mergeCell ref="AK11:AN11"/>
    <mergeCell ref="AK12:AN12"/>
    <mergeCell ref="A9:B9"/>
    <mergeCell ref="C9:AB9"/>
    <mergeCell ref="AC9:AF9"/>
    <mergeCell ref="AO9:AR9"/>
    <mergeCell ref="A10:B10"/>
    <mergeCell ref="C10:AB10"/>
    <mergeCell ref="AC10:AF10"/>
    <mergeCell ref="AO10:AR10"/>
    <mergeCell ref="AK9:AN9"/>
    <mergeCell ref="AK10:AN10"/>
    <mergeCell ref="A1:O1"/>
    <mergeCell ref="A8:B8"/>
    <mergeCell ref="C8:AB8"/>
    <mergeCell ref="AC8:AF8"/>
    <mergeCell ref="AO8:AR8"/>
    <mergeCell ref="AK8:AN8"/>
    <mergeCell ref="AK34:AN34"/>
    <mergeCell ref="AK35:AN35"/>
    <mergeCell ref="AK36:AN36"/>
    <mergeCell ref="AK37:AN37"/>
    <mergeCell ref="AK38:AN38"/>
    <mergeCell ref="AG6:AJ6"/>
    <mergeCell ref="AG8:AJ8"/>
    <mergeCell ref="AG9:AJ9"/>
    <mergeCell ref="AG10:AJ10"/>
    <mergeCell ref="AG11:AJ11"/>
    <mergeCell ref="AG14:AJ14"/>
    <mergeCell ref="AG15:AJ15"/>
    <mergeCell ref="AG35:AJ35"/>
    <mergeCell ref="AG36:AJ36"/>
    <mergeCell ref="AG16:AJ16"/>
    <mergeCell ref="AG17:AJ17"/>
    <mergeCell ref="AG18:AJ18"/>
    <mergeCell ref="AG19:AJ19"/>
    <mergeCell ref="AG20:AJ20"/>
    <mergeCell ref="AG21:AJ21"/>
    <mergeCell ref="AG27:AJ27"/>
    <mergeCell ref="AG28:AJ28"/>
    <mergeCell ref="AG29:AJ29"/>
    <mergeCell ref="AG30:AJ30"/>
    <mergeCell ref="AG31:AJ31"/>
    <mergeCell ref="AG22:AJ22"/>
    <mergeCell ref="AG23:AJ23"/>
    <mergeCell ref="AG24:AJ24"/>
    <mergeCell ref="AG25:AJ25"/>
    <mergeCell ref="AG38:AJ38"/>
    <mergeCell ref="A6:B7"/>
    <mergeCell ref="C6:AB7"/>
    <mergeCell ref="AC6:AF7"/>
    <mergeCell ref="AG7:AJ7"/>
    <mergeCell ref="AG32:AJ32"/>
    <mergeCell ref="AG33:AJ33"/>
    <mergeCell ref="AG34:AJ34"/>
    <mergeCell ref="AG37:AJ37"/>
    <mergeCell ref="AG26:AJ26"/>
    <mergeCell ref="AS6:AS7"/>
    <mergeCell ref="A2:AS2"/>
    <mergeCell ref="A3:AS3"/>
    <mergeCell ref="A4:AS4"/>
    <mergeCell ref="A5:AS5"/>
    <mergeCell ref="AK7:AN7"/>
    <mergeCell ref="AK6:AN6"/>
    <mergeCell ref="AO6:AR6"/>
    <mergeCell ref="AO7:AR7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T39"/>
  <sheetViews>
    <sheetView view="pageBreakPreview" zoomScaleSheetLayoutView="100" zoomScalePageLayoutView="0" workbookViewId="0" topLeftCell="A1">
      <selection activeCell="AV6" sqref="AV6"/>
    </sheetView>
  </sheetViews>
  <sheetFormatPr defaultColWidth="9.00390625" defaultRowHeight="12.75"/>
  <cols>
    <col min="1" max="1" width="6.125" style="0" customWidth="1"/>
    <col min="2" max="2" width="3.25390625" style="0" customWidth="1"/>
    <col min="3" max="3" width="2.125" style="0" customWidth="1"/>
    <col min="4" max="4" width="4.00390625" style="0" customWidth="1"/>
    <col min="5" max="5" width="4.25390625" style="0" customWidth="1"/>
    <col min="6" max="6" width="3.25390625" style="0" customWidth="1"/>
    <col min="7" max="8" width="5.125" style="0" customWidth="1"/>
    <col min="9" max="9" width="3.125" style="0" customWidth="1"/>
    <col min="10" max="10" width="3.625" style="0" customWidth="1"/>
    <col min="11" max="11" width="4.125" style="0" customWidth="1"/>
    <col min="12" max="12" width="5.875" style="0" customWidth="1"/>
    <col min="13" max="13" width="4.125" style="0" customWidth="1"/>
    <col min="14" max="14" width="5.75390625" style="0" customWidth="1"/>
    <col min="15" max="15" width="4.00390625" style="0" customWidth="1"/>
    <col min="16" max="16" width="5.00390625" style="0" customWidth="1"/>
    <col min="17" max="17" width="4.00390625" style="0" customWidth="1"/>
    <col min="18" max="18" width="5.375" style="0" customWidth="1"/>
    <col min="19" max="19" width="4.00390625" style="0" hidden="1" customWidth="1"/>
    <col min="20" max="20" width="2.125" style="0" customWidth="1"/>
    <col min="21" max="21" width="2.875" style="0" hidden="1" customWidth="1"/>
    <col min="22" max="22" width="3.375" style="0" hidden="1" customWidth="1"/>
    <col min="23" max="23" width="4.875" style="0" hidden="1" customWidth="1"/>
    <col min="24" max="24" width="3.875" style="0" hidden="1" customWidth="1"/>
    <col min="25" max="25" width="4.75390625" style="0" hidden="1" customWidth="1"/>
    <col min="26" max="26" width="3.125" style="0" hidden="1" customWidth="1"/>
    <col min="27" max="27" width="4.25390625" style="0" hidden="1" customWidth="1"/>
    <col min="28" max="28" width="5.00390625" style="0" hidden="1" customWidth="1"/>
    <col min="29" max="29" width="3.00390625" style="0" customWidth="1"/>
    <col min="30" max="30" width="5.25390625" style="0" customWidth="1"/>
    <col min="31" max="31" width="2.875" style="0" customWidth="1"/>
    <col min="32" max="35" width="0.74609375" style="0" customWidth="1"/>
    <col min="36" max="36" width="12.75390625" style="0" customWidth="1"/>
    <col min="37" max="39" width="0.74609375" style="0" customWidth="1"/>
    <col min="40" max="40" width="10.75390625" style="0" customWidth="1"/>
    <col min="41" max="41" width="3.375" style="0" customWidth="1"/>
    <col min="42" max="42" width="4.25390625" style="0" customWidth="1"/>
    <col min="43" max="43" width="4.875" style="0" customWidth="1"/>
    <col min="44" max="44" width="1.875" style="0" customWidth="1"/>
    <col min="46" max="46" width="10.125" style="0" bestFit="1" customWidth="1"/>
  </cols>
  <sheetData>
    <row r="1" spans="1:15" ht="13.5" thickBot="1">
      <c r="A1" s="365" t="s">
        <v>735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45" ht="18.75" thickTop="1">
      <c r="A2" s="359" t="s">
        <v>491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1"/>
    </row>
    <row r="3" spans="1:45" ht="23.25">
      <c r="A3" s="507" t="s">
        <v>23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9"/>
    </row>
    <row r="4" spans="1:45" ht="12.75">
      <c r="A4" s="307" t="s">
        <v>19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9"/>
    </row>
    <row r="5" spans="1:45" ht="12.75" customHeight="1">
      <c r="A5" s="312" t="s">
        <v>250</v>
      </c>
      <c r="B5" s="313"/>
      <c r="C5" s="325" t="s">
        <v>251</v>
      </c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7"/>
      <c r="AC5" s="331" t="s">
        <v>252</v>
      </c>
      <c r="AD5" s="332"/>
      <c r="AE5" s="332"/>
      <c r="AF5" s="463"/>
      <c r="AG5" s="465" t="s">
        <v>253</v>
      </c>
      <c r="AH5" s="493"/>
      <c r="AI5" s="493"/>
      <c r="AJ5" s="493"/>
      <c r="AK5" s="465" t="s">
        <v>253</v>
      </c>
      <c r="AL5" s="493"/>
      <c r="AM5" s="493"/>
      <c r="AN5" s="493"/>
      <c r="AO5" s="316" t="s">
        <v>555</v>
      </c>
      <c r="AP5" s="317"/>
      <c r="AQ5" s="317"/>
      <c r="AR5" s="318"/>
      <c r="AS5" s="310" t="s">
        <v>674</v>
      </c>
    </row>
    <row r="6" spans="1:45" ht="38.25" customHeight="1">
      <c r="A6" s="314"/>
      <c r="B6" s="315"/>
      <c r="C6" s="328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30"/>
      <c r="AC6" s="333"/>
      <c r="AD6" s="334"/>
      <c r="AE6" s="334"/>
      <c r="AF6" s="464"/>
      <c r="AG6" s="453" t="s">
        <v>672</v>
      </c>
      <c r="AH6" s="454"/>
      <c r="AI6" s="454"/>
      <c r="AJ6" s="455"/>
      <c r="AK6" s="453" t="s">
        <v>673</v>
      </c>
      <c r="AL6" s="454"/>
      <c r="AM6" s="454"/>
      <c r="AN6" s="455"/>
      <c r="AO6" s="319" t="s">
        <v>729</v>
      </c>
      <c r="AP6" s="320"/>
      <c r="AQ6" s="320"/>
      <c r="AR6" s="321"/>
      <c r="AS6" s="311"/>
    </row>
    <row r="7" spans="1:45" ht="12.75">
      <c r="A7" s="467" t="s">
        <v>20</v>
      </c>
      <c r="B7" s="468"/>
      <c r="C7" s="469" t="s">
        <v>21</v>
      </c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 t="s">
        <v>254</v>
      </c>
      <c r="AD7" s="469"/>
      <c r="AE7" s="469"/>
      <c r="AF7" s="469"/>
      <c r="AG7" s="469" t="s">
        <v>255</v>
      </c>
      <c r="AH7" s="469"/>
      <c r="AI7" s="469"/>
      <c r="AJ7" s="469"/>
      <c r="AK7" s="469" t="s">
        <v>556</v>
      </c>
      <c r="AL7" s="469"/>
      <c r="AM7" s="469"/>
      <c r="AN7" s="469"/>
      <c r="AO7" s="469" t="s">
        <v>557</v>
      </c>
      <c r="AP7" s="469"/>
      <c r="AQ7" s="469"/>
      <c r="AR7" s="469"/>
      <c r="AS7" s="190" t="s">
        <v>558</v>
      </c>
    </row>
    <row r="8" spans="1:45" ht="12.75">
      <c r="A8" s="470" t="s">
        <v>202</v>
      </c>
      <c r="B8" s="481"/>
      <c r="C8" s="503" t="s">
        <v>492</v>
      </c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473" t="s">
        <v>493</v>
      </c>
      <c r="AD8" s="473"/>
      <c r="AE8" s="473"/>
      <c r="AF8" s="473"/>
      <c r="AG8" s="494">
        <v>0</v>
      </c>
      <c r="AH8" s="494"/>
      <c r="AI8" s="494"/>
      <c r="AJ8" s="494"/>
      <c r="AK8" s="494">
        <v>0</v>
      </c>
      <c r="AL8" s="494"/>
      <c r="AM8" s="494"/>
      <c r="AN8" s="494"/>
      <c r="AO8" s="494">
        <v>0</v>
      </c>
      <c r="AP8" s="494"/>
      <c r="AQ8" s="494"/>
      <c r="AR8" s="494"/>
      <c r="AS8" s="191" t="str">
        <f aca="true" t="shared" si="0" ref="AS8:AS37">IF(AK8&gt;0,AO8/AK8,"n.é.")</f>
        <v>n.é.</v>
      </c>
    </row>
    <row r="9" spans="1:45" ht="12.75">
      <c r="A9" s="470" t="s">
        <v>203</v>
      </c>
      <c r="B9" s="481"/>
      <c r="C9" s="480" t="s">
        <v>494</v>
      </c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73" t="s">
        <v>495</v>
      </c>
      <c r="AD9" s="473"/>
      <c r="AE9" s="473"/>
      <c r="AF9" s="473"/>
      <c r="AG9" s="494">
        <v>0</v>
      </c>
      <c r="AH9" s="494"/>
      <c r="AI9" s="494"/>
      <c r="AJ9" s="494"/>
      <c r="AK9" s="494">
        <v>0</v>
      </c>
      <c r="AL9" s="494"/>
      <c r="AM9" s="494"/>
      <c r="AN9" s="494"/>
      <c r="AO9" s="494">
        <v>0</v>
      </c>
      <c r="AP9" s="494"/>
      <c r="AQ9" s="494"/>
      <c r="AR9" s="494"/>
      <c r="AS9" s="191" t="str">
        <f t="shared" si="0"/>
        <v>n.é.</v>
      </c>
    </row>
    <row r="10" spans="1:45" ht="12.75" customHeight="1">
      <c r="A10" s="470" t="s">
        <v>237</v>
      </c>
      <c r="B10" s="481"/>
      <c r="C10" s="503" t="s">
        <v>496</v>
      </c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473" t="s">
        <v>497</v>
      </c>
      <c r="AD10" s="473"/>
      <c r="AE10" s="473"/>
      <c r="AF10" s="473"/>
      <c r="AG10" s="494">
        <v>0</v>
      </c>
      <c r="AH10" s="494"/>
      <c r="AI10" s="494"/>
      <c r="AJ10" s="494"/>
      <c r="AK10" s="494">
        <v>0</v>
      </c>
      <c r="AL10" s="494"/>
      <c r="AM10" s="494"/>
      <c r="AN10" s="494"/>
      <c r="AO10" s="494">
        <v>0</v>
      </c>
      <c r="AP10" s="494"/>
      <c r="AQ10" s="494"/>
      <c r="AR10" s="494"/>
      <c r="AS10" s="191" t="str">
        <f t="shared" si="0"/>
        <v>n.é.</v>
      </c>
    </row>
    <row r="11" spans="1:45" ht="12.75">
      <c r="A11" s="470" t="s">
        <v>238</v>
      </c>
      <c r="B11" s="481"/>
      <c r="C11" s="480" t="s">
        <v>498</v>
      </c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73" t="s">
        <v>499</v>
      </c>
      <c r="AD11" s="473"/>
      <c r="AE11" s="473"/>
      <c r="AF11" s="473"/>
      <c r="AG11" s="510">
        <f>SUM(AG8:AJ10)</f>
        <v>0</v>
      </c>
      <c r="AH11" s="511"/>
      <c r="AI11" s="511"/>
      <c r="AJ11" s="511"/>
      <c r="AK11" s="510">
        <f>SUM(AK8:AN10)</f>
        <v>0</v>
      </c>
      <c r="AL11" s="511"/>
      <c r="AM11" s="511"/>
      <c r="AN11" s="511"/>
      <c r="AO11" s="510">
        <f>SUM(AO8:AR10)</f>
        <v>0</v>
      </c>
      <c r="AP11" s="511"/>
      <c r="AQ11" s="511"/>
      <c r="AR11" s="511"/>
      <c r="AS11" s="193" t="str">
        <f t="shared" si="0"/>
        <v>n.é.</v>
      </c>
    </row>
    <row r="12" spans="1:45" ht="12.75">
      <c r="A12" s="470" t="s">
        <v>239</v>
      </c>
      <c r="B12" s="481"/>
      <c r="C12" s="480" t="s">
        <v>500</v>
      </c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73" t="s">
        <v>501</v>
      </c>
      <c r="AD12" s="473"/>
      <c r="AE12" s="473"/>
      <c r="AF12" s="473"/>
      <c r="AG12" s="494">
        <v>0</v>
      </c>
      <c r="AH12" s="494"/>
      <c r="AI12" s="494"/>
      <c r="AJ12" s="494"/>
      <c r="AK12" s="494">
        <v>0</v>
      </c>
      <c r="AL12" s="494"/>
      <c r="AM12" s="494"/>
      <c r="AN12" s="494"/>
      <c r="AO12" s="494">
        <v>0</v>
      </c>
      <c r="AP12" s="494"/>
      <c r="AQ12" s="494"/>
      <c r="AR12" s="494"/>
      <c r="AS12" s="191" t="str">
        <f t="shared" si="0"/>
        <v>n.é.</v>
      </c>
    </row>
    <row r="13" spans="1:45" ht="12.75">
      <c r="A13" s="470" t="s">
        <v>240</v>
      </c>
      <c r="B13" s="481"/>
      <c r="C13" s="503" t="s">
        <v>502</v>
      </c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473" t="s">
        <v>503</v>
      </c>
      <c r="AD13" s="473"/>
      <c r="AE13" s="473"/>
      <c r="AF13" s="473"/>
      <c r="AG13" s="494">
        <v>0</v>
      </c>
      <c r="AH13" s="494"/>
      <c r="AI13" s="494"/>
      <c r="AJ13" s="494"/>
      <c r="AK13" s="494">
        <v>0</v>
      </c>
      <c r="AL13" s="494"/>
      <c r="AM13" s="494"/>
      <c r="AN13" s="494"/>
      <c r="AO13" s="494">
        <v>0</v>
      </c>
      <c r="AP13" s="494"/>
      <c r="AQ13" s="494"/>
      <c r="AR13" s="494"/>
      <c r="AS13" s="191" t="str">
        <f t="shared" si="0"/>
        <v>n.é.</v>
      </c>
    </row>
    <row r="14" spans="1:45" ht="12.75">
      <c r="A14" s="470" t="s">
        <v>234</v>
      </c>
      <c r="B14" s="481"/>
      <c r="C14" s="480" t="s">
        <v>504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73" t="s">
        <v>505</v>
      </c>
      <c r="AD14" s="473"/>
      <c r="AE14" s="473"/>
      <c r="AF14" s="473"/>
      <c r="AG14" s="494">
        <v>0</v>
      </c>
      <c r="AH14" s="494"/>
      <c r="AI14" s="494"/>
      <c r="AJ14" s="494"/>
      <c r="AK14" s="494">
        <v>0</v>
      </c>
      <c r="AL14" s="494"/>
      <c r="AM14" s="494"/>
      <c r="AN14" s="494"/>
      <c r="AO14" s="494">
        <v>0</v>
      </c>
      <c r="AP14" s="494"/>
      <c r="AQ14" s="494"/>
      <c r="AR14" s="494"/>
      <c r="AS14" s="192" t="str">
        <f t="shared" si="0"/>
        <v>n.é.</v>
      </c>
    </row>
    <row r="15" spans="1:45" ht="12.75">
      <c r="A15" s="470" t="s">
        <v>235</v>
      </c>
      <c r="B15" s="481"/>
      <c r="C15" s="503" t="s">
        <v>506</v>
      </c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473" t="s">
        <v>507</v>
      </c>
      <c r="AD15" s="473"/>
      <c r="AE15" s="473"/>
      <c r="AF15" s="473"/>
      <c r="AG15" s="494">
        <v>0</v>
      </c>
      <c r="AH15" s="494"/>
      <c r="AI15" s="494"/>
      <c r="AJ15" s="494"/>
      <c r="AK15" s="494">
        <v>0</v>
      </c>
      <c r="AL15" s="494"/>
      <c r="AM15" s="494"/>
      <c r="AN15" s="494"/>
      <c r="AO15" s="494">
        <v>0</v>
      </c>
      <c r="AP15" s="494"/>
      <c r="AQ15" s="494"/>
      <c r="AR15" s="494"/>
      <c r="AS15" s="191" t="str">
        <f t="shared" si="0"/>
        <v>n.é.</v>
      </c>
    </row>
    <row r="16" spans="1:45" ht="12.75">
      <c r="A16" s="470" t="s">
        <v>264</v>
      </c>
      <c r="B16" s="481"/>
      <c r="C16" s="503" t="s">
        <v>508</v>
      </c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473" t="s">
        <v>509</v>
      </c>
      <c r="AD16" s="473"/>
      <c r="AE16" s="473"/>
      <c r="AF16" s="473"/>
      <c r="AG16" s="510">
        <f>SUM(AG12:AJ15)</f>
        <v>0</v>
      </c>
      <c r="AH16" s="511"/>
      <c r="AI16" s="511"/>
      <c r="AJ16" s="511"/>
      <c r="AK16" s="510">
        <f>SUM(AK12:AN15)</f>
        <v>0</v>
      </c>
      <c r="AL16" s="511"/>
      <c r="AM16" s="511"/>
      <c r="AN16" s="511"/>
      <c r="AO16" s="510">
        <f>SUM(AO12:AR15)</f>
        <v>0</v>
      </c>
      <c r="AP16" s="511"/>
      <c r="AQ16" s="511"/>
      <c r="AR16" s="511"/>
      <c r="AS16" s="193" t="str">
        <f t="shared" si="0"/>
        <v>n.é.</v>
      </c>
    </row>
    <row r="17" spans="1:46" ht="12.75">
      <c r="A17" s="470" t="s">
        <v>266</v>
      </c>
      <c r="B17" s="481"/>
      <c r="C17" s="473" t="s">
        <v>243</v>
      </c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 t="s">
        <v>510</v>
      </c>
      <c r="AD17" s="473"/>
      <c r="AE17" s="473"/>
      <c r="AF17" s="473"/>
      <c r="AG17" s="500">
        <v>31579577</v>
      </c>
      <c r="AH17" s="501"/>
      <c r="AI17" s="501"/>
      <c r="AJ17" s="502"/>
      <c r="AK17" s="500">
        <v>36759375</v>
      </c>
      <c r="AL17" s="501"/>
      <c r="AM17" s="501"/>
      <c r="AN17" s="502"/>
      <c r="AO17" s="500">
        <v>36759375</v>
      </c>
      <c r="AP17" s="501"/>
      <c r="AQ17" s="501"/>
      <c r="AR17" s="502"/>
      <c r="AS17" s="191">
        <f t="shared" si="0"/>
        <v>1</v>
      </c>
      <c r="AT17" s="7"/>
    </row>
    <row r="18" spans="1:45" ht="12.75">
      <c r="A18" s="470" t="s">
        <v>242</v>
      </c>
      <c r="B18" s="481"/>
      <c r="C18" s="473" t="s">
        <v>511</v>
      </c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 t="s">
        <v>512</v>
      </c>
      <c r="AD18" s="473"/>
      <c r="AE18" s="473"/>
      <c r="AF18" s="473"/>
      <c r="AG18" s="494">
        <v>0</v>
      </c>
      <c r="AH18" s="494"/>
      <c r="AI18" s="494"/>
      <c r="AJ18" s="494"/>
      <c r="AK18" s="494">
        <v>0</v>
      </c>
      <c r="AL18" s="494"/>
      <c r="AM18" s="494"/>
      <c r="AN18" s="494"/>
      <c r="AO18" s="494">
        <v>0</v>
      </c>
      <c r="AP18" s="494"/>
      <c r="AQ18" s="494"/>
      <c r="AR18" s="494"/>
      <c r="AS18" s="197" t="str">
        <f t="shared" si="0"/>
        <v>n.é.</v>
      </c>
    </row>
    <row r="19" spans="1:45" ht="12.75">
      <c r="A19" s="470" t="s">
        <v>270</v>
      </c>
      <c r="B19" s="481"/>
      <c r="C19" s="473" t="s">
        <v>513</v>
      </c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 t="s">
        <v>514</v>
      </c>
      <c r="AD19" s="473"/>
      <c r="AE19" s="473"/>
      <c r="AF19" s="473"/>
      <c r="AG19" s="458">
        <f>SUM(AG17:AJ18)</f>
        <v>31579577</v>
      </c>
      <c r="AH19" s="459"/>
      <c r="AI19" s="459"/>
      <c r="AJ19" s="459"/>
      <c r="AK19" s="458">
        <f>SUM(AK17:AN18)</f>
        <v>36759375</v>
      </c>
      <c r="AL19" s="459"/>
      <c r="AM19" s="459"/>
      <c r="AN19" s="459"/>
      <c r="AO19" s="458">
        <f>SUM(AO17:AR18)</f>
        <v>36759375</v>
      </c>
      <c r="AP19" s="459"/>
      <c r="AQ19" s="459"/>
      <c r="AR19" s="459"/>
      <c r="AS19" s="193">
        <f t="shared" si="0"/>
        <v>1</v>
      </c>
    </row>
    <row r="20" spans="1:45" ht="12.75">
      <c r="A20" s="470" t="s">
        <v>273</v>
      </c>
      <c r="B20" s="481"/>
      <c r="C20" s="503" t="s">
        <v>515</v>
      </c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473" t="s">
        <v>244</v>
      </c>
      <c r="AD20" s="473"/>
      <c r="AE20" s="473"/>
      <c r="AF20" s="473"/>
      <c r="AG20" s="494">
        <v>0</v>
      </c>
      <c r="AH20" s="494"/>
      <c r="AI20" s="494"/>
      <c r="AJ20" s="494"/>
      <c r="AK20" s="494">
        <v>0</v>
      </c>
      <c r="AL20" s="494"/>
      <c r="AM20" s="494"/>
      <c r="AN20" s="494"/>
      <c r="AO20" s="494">
        <v>0</v>
      </c>
      <c r="AP20" s="494"/>
      <c r="AQ20" s="494"/>
      <c r="AR20" s="494"/>
      <c r="AS20" s="191" t="str">
        <f t="shared" si="0"/>
        <v>n.é.</v>
      </c>
    </row>
    <row r="21" spans="1:45" ht="12.75">
      <c r="A21" s="470" t="s">
        <v>276</v>
      </c>
      <c r="B21" s="481"/>
      <c r="C21" s="503" t="s">
        <v>516</v>
      </c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473" t="s">
        <v>517</v>
      </c>
      <c r="AD21" s="473"/>
      <c r="AE21" s="473"/>
      <c r="AF21" s="473"/>
      <c r="AG21" s="494">
        <v>797160</v>
      </c>
      <c r="AH21" s="494"/>
      <c r="AI21" s="494"/>
      <c r="AJ21" s="494"/>
      <c r="AK21" s="494">
        <v>1116614</v>
      </c>
      <c r="AL21" s="494"/>
      <c r="AM21" s="494"/>
      <c r="AN21" s="494"/>
      <c r="AO21" s="494">
        <v>1116614</v>
      </c>
      <c r="AP21" s="494"/>
      <c r="AQ21" s="494"/>
      <c r="AR21" s="494"/>
      <c r="AS21" s="197">
        <f t="shared" si="0"/>
        <v>1</v>
      </c>
    </row>
    <row r="22" spans="1:45" ht="12.75">
      <c r="A22" s="470" t="s">
        <v>204</v>
      </c>
      <c r="B22" s="481"/>
      <c r="C22" s="503" t="s">
        <v>518</v>
      </c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3"/>
      <c r="X22" s="503"/>
      <c r="Y22" s="503"/>
      <c r="Z22" s="503"/>
      <c r="AA22" s="503"/>
      <c r="AB22" s="503"/>
      <c r="AC22" s="473" t="s">
        <v>519</v>
      </c>
      <c r="AD22" s="473"/>
      <c r="AE22" s="473"/>
      <c r="AF22" s="473"/>
      <c r="AG22" s="494">
        <v>0</v>
      </c>
      <c r="AH22" s="494"/>
      <c r="AI22" s="494"/>
      <c r="AJ22" s="494"/>
      <c r="AK22" s="494">
        <v>0</v>
      </c>
      <c r="AL22" s="494"/>
      <c r="AM22" s="494"/>
      <c r="AN22" s="494"/>
      <c r="AO22" s="494">
        <v>0</v>
      </c>
      <c r="AP22" s="494"/>
      <c r="AQ22" s="494"/>
      <c r="AR22" s="494"/>
      <c r="AS22" s="191" t="str">
        <f t="shared" si="0"/>
        <v>n.é.</v>
      </c>
    </row>
    <row r="23" spans="1:45" ht="12.75">
      <c r="A23" s="470" t="s">
        <v>205</v>
      </c>
      <c r="B23" s="481"/>
      <c r="C23" s="503" t="s">
        <v>520</v>
      </c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473" t="s">
        <v>521</v>
      </c>
      <c r="AD23" s="473"/>
      <c r="AE23" s="473"/>
      <c r="AF23" s="473"/>
      <c r="AG23" s="494">
        <v>0</v>
      </c>
      <c r="AH23" s="494"/>
      <c r="AI23" s="494"/>
      <c r="AJ23" s="494"/>
      <c r="AK23" s="494">
        <v>0</v>
      </c>
      <c r="AL23" s="494"/>
      <c r="AM23" s="494"/>
      <c r="AN23" s="494"/>
      <c r="AO23" s="494">
        <v>0</v>
      </c>
      <c r="AP23" s="494"/>
      <c r="AQ23" s="494"/>
      <c r="AR23" s="494"/>
      <c r="AS23" s="191" t="str">
        <f t="shared" si="0"/>
        <v>n.é.</v>
      </c>
    </row>
    <row r="24" spans="1:45" ht="12.75">
      <c r="A24" s="470" t="s">
        <v>206</v>
      </c>
      <c r="B24" s="481"/>
      <c r="C24" s="480" t="s">
        <v>522</v>
      </c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73" t="s">
        <v>523</v>
      </c>
      <c r="AD24" s="473"/>
      <c r="AE24" s="473"/>
      <c r="AF24" s="473"/>
      <c r="AG24" s="494">
        <v>0</v>
      </c>
      <c r="AH24" s="494"/>
      <c r="AI24" s="494"/>
      <c r="AJ24" s="494"/>
      <c r="AK24" s="494">
        <v>0</v>
      </c>
      <c r="AL24" s="494"/>
      <c r="AM24" s="494"/>
      <c r="AN24" s="494"/>
      <c r="AO24" s="494">
        <v>0</v>
      </c>
      <c r="AP24" s="494"/>
      <c r="AQ24" s="494"/>
      <c r="AR24" s="494"/>
      <c r="AS24" s="191" t="str">
        <f t="shared" si="0"/>
        <v>n.é.</v>
      </c>
    </row>
    <row r="25" spans="1:45" ht="12.75">
      <c r="A25" s="470">
        <v>18</v>
      </c>
      <c r="B25" s="481"/>
      <c r="C25" s="480" t="s">
        <v>524</v>
      </c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73" t="s">
        <v>525</v>
      </c>
      <c r="AD25" s="473"/>
      <c r="AE25" s="473"/>
      <c r="AF25" s="473"/>
      <c r="AG25" s="494">
        <v>0</v>
      </c>
      <c r="AH25" s="494"/>
      <c r="AI25" s="494"/>
      <c r="AJ25" s="494"/>
      <c r="AK25" s="494">
        <v>0</v>
      </c>
      <c r="AL25" s="494"/>
      <c r="AM25" s="494"/>
      <c r="AN25" s="494"/>
      <c r="AO25" s="494">
        <v>0</v>
      </c>
      <c r="AP25" s="494"/>
      <c r="AQ25" s="494"/>
      <c r="AR25" s="494"/>
      <c r="AS25" s="200" t="str">
        <f t="shared" si="0"/>
        <v>n.é.</v>
      </c>
    </row>
    <row r="26" spans="1:45" ht="12.75">
      <c r="A26" s="470">
        <v>19</v>
      </c>
      <c r="B26" s="481"/>
      <c r="C26" s="480" t="s">
        <v>526</v>
      </c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73" t="s">
        <v>527</v>
      </c>
      <c r="AD26" s="473"/>
      <c r="AE26" s="473"/>
      <c r="AF26" s="473"/>
      <c r="AG26" s="494">
        <v>0</v>
      </c>
      <c r="AH26" s="494"/>
      <c r="AI26" s="494"/>
      <c r="AJ26" s="494"/>
      <c r="AK26" s="494">
        <v>0</v>
      </c>
      <c r="AL26" s="494"/>
      <c r="AM26" s="494"/>
      <c r="AN26" s="494"/>
      <c r="AO26" s="494">
        <v>0</v>
      </c>
      <c r="AP26" s="494"/>
      <c r="AQ26" s="494"/>
      <c r="AR26" s="494"/>
      <c r="AS26" s="199" t="str">
        <f t="shared" si="0"/>
        <v>n.é.</v>
      </c>
    </row>
    <row r="27" spans="1:45" ht="12.75">
      <c r="A27" s="470">
        <v>20</v>
      </c>
      <c r="B27" s="481"/>
      <c r="C27" s="480" t="s">
        <v>528</v>
      </c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73" t="s">
        <v>529</v>
      </c>
      <c r="AD27" s="473"/>
      <c r="AE27" s="473"/>
      <c r="AF27" s="473"/>
      <c r="AG27" s="458">
        <f>SUM(AG25:AJ26)</f>
        <v>0</v>
      </c>
      <c r="AH27" s="459"/>
      <c r="AI27" s="459"/>
      <c r="AJ27" s="459"/>
      <c r="AK27" s="458">
        <f>SUM(AK25:AN26)</f>
        <v>0</v>
      </c>
      <c r="AL27" s="459"/>
      <c r="AM27" s="459"/>
      <c r="AN27" s="459"/>
      <c r="AO27" s="458">
        <f>SUM(AO25:AR26)</f>
        <v>0</v>
      </c>
      <c r="AP27" s="459"/>
      <c r="AQ27" s="459"/>
      <c r="AR27" s="459"/>
      <c r="AS27" s="214" t="str">
        <f t="shared" si="0"/>
        <v>n.é.</v>
      </c>
    </row>
    <row r="28" spans="1:45" ht="12.75">
      <c r="A28" s="470">
        <v>21</v>
      </c>
      <c r="B28" s="481"/>
      <c r="C28" s="480" t="s">
        <v>530</v>
      </c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73" t="s">
        <v>531</v>
      </c>
      <c r="AD28" s="473"/>
      <c r="AE28" s="473"/>
      <c r="AF28" s="473"/>
      <c r="AG28" s="496">
        <f>SUM(AG11,AG16,AG19,AG20:AJ24,AG27)</f>
        <v>32376737</v>
      </c>
      <c r="AH28" s="497"/>
      <c r="AI28" s="497"/>
      <c r="AJ28" s="497"/>
      <c r="AK28" s="496">
        <f>SUM(AK11,AK16,AK19,AK20:AN24,AK27)</f>
        <v>37875989</v>
      </c>
      <c r="AL28" s="497"/>
      <c r="AM28" s="497"/>
      <c r="AN28" s="497"/>
      <c r="AO28" s="496">
        <f>SUM(AO11,AO16,AO19,AO20:AR24,AO27)</f>
        <v>37875989</v>
      </c>
      <c r="AP28" s="497"/>
      <c r="AQ28" s="497"/>
      <c r="AR28" s="497"/>
      <c r="AS28" s="218">
        <f t="shared" si="0"/>
        <v>1</v>
      </c>
    </row>
    <row r="29" spans="1:45" ht="12.75">
      <c r="A29" s="470">
        <v>22</v>
      </c>
      <c r="B29" s="481"/>
      <c r="C29" s="480" t="s">
        <v>532</v>
      </c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73" t="s">
        <v>533</v>
      </c>
      <c r="AD29" s="473"/>
      <c r="AE29" s="473"/>
      <c r="AF29" s="473"/>
      <c r="AG29" s="494">
        <v>0</v>
      </c>
      <c r="AH29" s="494"/>
      <c r="AI29" s="494"/>
      <c r="AJ29" s="494"/>
      <c r="AK29" s="494">
        <v>0</v>
      </c>
      <c r="AL29" s="494"/>
      <c r="AM29" s="494"/>
      <c r="AN29" s="494"/>
      <c r="AO29" s="494">
        <v>0</v>
      </c>
      <c r="AP29" s="494"/>
      <c r="AQ29" s="494"/>
      <c r="AR29" s="494"/>
      <c r="AS29" s="191" t="str">
        <f t="shared" si="0"/>
        <v>n.é.</v>
      </c>
    </row>
    <row r="30" spans="1:45" ht="12.75">
      <c r="A30" s="470">
        <v>23</v>
      </c>
      <c r="B30" s="481"/>
      <c r="C30" s="480" t="s">
        <v>534</v>
      </c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73" t="s">
        <v>535</v>
      </c>
      <c r="AD30" s="473"/>
      <c r="AE30" s="473"/>
      <c r="AF30" s="473"/>
      <c r="AG30" s="494">
        <v>0</v>
      </c>
      <c r="AH30" s="494"/>
      <c r="AI30" s="494"/>
      <c r="AJ30" s="494"/>
      <c r="AK30" s="494">
        <v>0</v>
      </c>
      <c r="AL30" s="494"/>
      <c r="AM30" s="494"/>
      <c r="AN30" s="494"/>
      <c r="AO30" s="494">
        <v>0</v>
      </c>
      <c r="AP30" s="494"/>
      <c r="AQ30" s="494"/>
      <c r="AR30" s="494"/>
      <c r="AS30" s="191" t="str">
        <f t="shared" si="0"/>
        <v>n.é.</v>
      </c>
    </row>
    <row r="31" spans="1:45" ht="12.75">
      <c r="A31" s="470">
        <v>24</v>
      </c>
      <c r="B31" s="481"/>
      <c r="C31" s="503" t="s">
        <v>536</v>
      </c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503"/>
      <c r="T31" s="503"/>
      <c r="U31" s="503"/>
      <c r="V31" s="503"/>
      <c r="W31" s="503"/>
      <c r="X31" s="503"/>
      <c r="Y31" s="503"/>
      <c r="Z31" s="503"/>
      <c r="AA31" s="503"/>
      <c r="AB31" s="503"/>
      <c r="AC31" s="473" t="s">
        <v>537</v>
      </c>
      <c r="AD31" s="473"/>
      <c r="AE31" s="473"/>
      <c r="AF31" s="473"/>
      <c r="AG31" s="494">
        <v>0</v>
      </c>
      <c r="AH31" s="494"/>
      <c r="AI31" s="494"/>
      <c r="AJ31" s="494"/>
      <c r="AK31" s="494">
        <v>0</v>
      </c>
      <c r="AL31" s="494"/>
      <c r="AM31" s="494"/>
      <c r="AN31" s="494"/>
      <c r="AO31" s="494">
        <v>0</v>
      </c>
      <c r="AP31" s="494"/>
      <c r="AQ31" s="494"/>
      <c r="AR31" s="494"/>
      <c r="AS31" s="197" t="str">
        <f t="shared" si="0"/>
        <v>n.é.</v>
      </c>
    </row>
    <row r="32" spans="1:45" ht="12.75">
      <c r="A32" s="470">
        <v>25</v>
      </c>
      <c r="B32" s="481"/>
      <c r="C32" s="503" t="s">
        <v>538</v>
      </c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03"/>
      <c r="Y32" s="503"/>
      <c r="Z32" s="503"/>
      <c r="AA32" s="503"/>
      <c r="AB32" s="503"/>
      <c r="AC32" s="473" t="s">
        <v>539</v>
      </c>
      <c r="AD32" s="473"/>
      <c r="AE32" s="473"/>
      <c r="AF32" s="473"/>
      <c r="AG32" s="494">
        <v>0</v>
      </c>
      <c r="AH32" s="494"/>
      <c r="AI32" s="494"/>
      <c r="AJ32" s="494"/>
      <c r="AK32" s="494">
        <v>0</v>
      </c>
      <c r="AL32" s="494"/>
      <c r="AM32" s="494"/>
      <c r="AN32" s="494"/>
      <c r="AO32" s="494">
        <v>0</v>
      </c>
      <c r="AP32" s="494"/>
      <c r="AQ32" s="494"/>
      <c r="AR32" s="494"/>
      <c r="AS32" s="191" t="str">
        <f t="shared" si="0"/>
        <v>n.é.</v>
      </c>
    </row>
    <row r="33" spans="1:45" ht="12.75">
      <c r="A33" s="470">
        <v>26</v>
      </c>
      <c r="B33" s="481"/>
      <c r="C33" s="503" t="s">
        <v>540</v>
      </c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503"/>
      <c r="U33" s="503"/>
      <c r="V33" s="503"/>
      <c r="W33" s="503"/>
      <c r="X33" s="503"/>
      <c r="Y33" s="503"/>
      <c r="Z33" s="503"/>
      <c r="AA33" s="503"/>
      <c r="AB33" s="503"/>
      <c r="AC33" s="473" t="s">
        <v>541</v>
      </c>
      <c r="AD33" s="473"/>
      <c r="AE33" s="473"/>
      <c r="AF33" s="473"/>
      <c r="AG33" s="494">
        <v>0</v>
      </c>
      <c r="AH33" s="494"/>
      <c r="AI33" s="494"/>
      <c r="AJ33" s="494"/>
      <c r="AK33" s="494">
        <v>0</v>
      </c>
      <c r="AL33" s="494"/>
      <c r="AM33" s="494"/>
      <c r="AN33" s="494"/>
      <c r="AO33" s="494">
        <v>0</v>
      </c>
      <c r="AP33" s="494"/>
      <c r="AQ33" s="494"/>
      <c r="AR33" s="494"/>
      <c r="AS33" s="191" t="str">
        <f t="shared" si="0"/>
        <v>n.é.</v>
      </c>
    </row>
    <row r="34" spans="1:45" ht="12.75">
      <c r="A34" s="470">
        <v>27</v>
      </c>
      <c r="B34" s="481"/>
      <c r="C34" s="503" t="s">
        <v>542</v>
      </c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3"/>
      <c r="U34" s="503"/>
      <c r="V34" s="503"/>
      <c r="W34" s="503"/>
      <c r="X34" s="503"/>
      <c r="Y34" s="503"/>
      <c r="Z34" s="503"/>
      <c r="AA34" s="503"/>
      <c r="AB34" s="503"/>
      <c r="AC34" s="473" t="s">
        <v>543</v>
      </c>
      <c r="AD34" s="473"/>
      <c r="AE34" s="473"/>
      <c r="AF34" s="473"/>
      <c r="AG34" s="496">
        <f>SUM(AG29:AJ33)</f>
        <v>0</v>
      </c>
      <c r="AH34" s="497"/>
      <c r="AI34" s="497"/>
      <c r="AJ34" s="497"/>
      <c r="AK34" s="496">
        <f>SUM(AK29:AN33)</f>
        <v>0</v>
      </c>
      <c r="AL34" s="497"/>
      <c r="AM34" s="497"/>
      <c r="AN34" s="497"/>
      <c r="AO34" s="496">
        <f>SUM(AO29:AR33)</f>
        <v>0</v>
      </c>
      <c r="AP34" s="497"/>
      <c r="AQ34" s="497"/>
      <c r="AR34" s="497"/>
      <c r="AS34" s="219" t="str">
        <f t="shared" si="0"/>
        <v>n.é.</v>
      </c>
    </row>
    <row r="35" spans="1:45" ht="12.75">
      <c r="A35" s="470">
        <v>28</v>
      </c>
      <c r="B35" s="481"/>
      <c r="C35" s="480" t="s">
        <v>544</v>
      </c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73" t="s">
        <v>545</v>
      </c>
      <c r="AD35" s="473"/>
      <c r="AE35" s="473"/>
      <c r="AF35" s="473"/>
      <c r="AG35" s="494">
        <v>0</v>
      </c>
      <c r="AH35" s="494"/>
      <c r="AI35" s="494"/>
      <c r="AJ35" s="494"/>
      <c r="AK35" s="494">
        <v>0</v>
      </c>
      <c r="AL35" s="494"/>
      <c r="AM35" s="494"/>
      <c r="AN35" s="494"/>
      <c r="AO35" s="494">
        <v>0</v>
      </c>
      <c r="AP35" s="494"/>
      <c r="AQ35" s="494"/>
      <c r="AR35" s="494"/>
      <c r="AS35" s="191" t="str">
        <f t="shared" si="0"/>
        <v>n.é.</v>
      </c>
    </row>
    <row r="36" spans="1:45" ht="13.5" thickBot="1">
      <c r="A36" s="470">
        <v>29</v>
      </c>
      <c r="B36" s="481"/>
      <c r="C36" s="480" t="s">
        <v>546</v>
      </c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73" t="s">
        <v>547</v>
      </c>
      <c r="AD36" s="473"/>
      <c r="AE36" s="473"/>
      <c r="AF36" s="473"/>
      <c r="AG36" s="495">
        <v>0</v>
      </c>
      <c r="AH36" s="495"/>
      <c r="AI36" s="495"/>
      <c r="AJ36" s="495"/>
      <c r="AK36" s="495">
        <v>0</v>
      </c>
      <c r="AL36" s="495"/>
      <c r="AM36" s="495"/>
      <c r="AN36" s="495"/>
      <c r="AO36" s="495">
        <v>0</v>
      </c>
      <c r="AP36" s="495"/>
      <c r="AQ36" s="495"/>
      <c r="AR36" s="495"/>
      <c r="AS36" s="216" t="str">
        <f t="shared" si="0"/>
        <v>n.é.</v>
      </c>
    </row>
    <row r="37" spans="1:45" ht="17.25" thickBot="1" thickTop="1">
      <c r="A37" s="487">
        <v>30</v>
      </c>
      <c r="B37" s="488"/>
      <c r="C37" s="505" t="s">
        <v>548</v>
      </c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505"/>
      <c r="Y37" s="505"/>
      <c r="Z37" s="505"/>
      <c r="AA37" s="505"/>
      <c r="AB37" s="505"/>
      <c r="AC37" s="512" t="s">
        <v>241</v>
      </c>
      <c r="AD37" s="512"/>
      <c r="AE37" s="512"/>
      <c r="AF37" s="512"/>
      <c r="AG37" s="451">
        <f>SUM(AG28,AG34)</f>
        <v>32376737</v>
      </c>
      <c r="AH37" s="452"/>
      <c r="AI37" s="452"/>
      <c r="AJ37" s="452"/>
      <c r="AK37" s="451">
        <f>SUM(AK28,AK34)</f>
        <v>37875989</v>
      </c>
      <c r="AL37" s="452"/>
      <c r="AM37" s="452"/>
      <c r="AN37" s="452"/>
      <c r="AO37" s="451">
        <f>SUM(AO28,AO34)</f>
        <v>37875989</v>
      </c>
      <c r="AP37" s="452"/>
      <c r="AQ37" s="452"/>
      <c r="AR37" s="452"/>
      <c r="AS37" s="217">
        <f t="shared" si="0"/>
        <v>1</v>
      </c>
    </row>
    <row r="38" ht="13.5" thickTop="1"/>
    <row r="39" ht="12.75">
      <c r="K39" s="7"/>
    </row>
  </sheetData>
  <sheetProtection password="CA09" sheet="1"/>
  <mergeCells count="200">
    <mergeCell ref="A37:B37"/>
    <mergeCell ref="C37:AB37"/>
    <mergeCell ref="AC37:AF37"/>
    <mergeCell ref="AO37:AR37"/>
    <mergeCell ref="A35:B35"/>
    <mergeCell ref="C35:AB35"/>
    <mergeCell ref="AC35:AF35"/>
    <mergeCell ref="AO35:AR35"/>
    <mergeCell ref="A36:B36"/>
    <mergeCell ref="C36:AB36"/>
    <mergeCell ref="AC36:AF36"/>
    <mergeCell ref="AO36:AR36"/>
    <mergeCell ref="A33:B33"/>
    <mergeCell ref="C33:AB33"/>
    <mergeCell ref="AC33:AF33"/>
    <mergeCell ref="AO33:AR33"/>
    <mergeCell ref="A34:B34"/>
    <mergeCell ref="C34:AB34"/>
    <mergeCell ref="AC34:AF34"/>
    <mergeCell ref="AO34:AR34"/>
    <mergeCell ref="A31:B31"/>
    <mergeCell ref="C31:AB31"/>
    <mergeCell ref="AC31:AF31"/>
    <mergeCell ref="AO31:AR31"/>
    <mergeCell ref="A32:B32"/>
    <mergeCell ref="C32:AB32"/>
    <mergeCell ref="AC32:AF32"/>
    <mergeCell ref="AO32:AR32"/>
    <mergeCell ref="AK31:AN31"/>
    <mergeCell ref="AK32:AN32"/>
    <mergeCell ref="A29:B29"/>
    <mergeCell ref="C29:AB29"/>
    <mergeCell ref="AC29:AF29"/>
    <mergeCell ref="AO29:AR29"/>
    <mergeCell ref="A30:B30"/>
    <mergeCell ref="C30:AB30"/>
    <mergeCell ref="AC30:AF30"/>
    <mergeCell ref="AO30:AR30"/>
    <mergeCell ref="AK29:AN29"/>
    <mergeCell ref="AK30:AN30"/>
    <mergeCell ref="A27:B27"/>
    <mergeCell ref="C27:AB27"/>
    <mergeCell ref="AC27:AF27"/>
    <mergeCell ref="AO27:AR27"/>
    <mergeCell ref="A28:B28"/>
    <mergeCell ref="C28:AB28"/>
    <mergeCell ref="AC28:AF28"/>
    <mergeCell ref="AO28:AR28"/>
    <mergeCell ref="AK27:AN27"/>
    <mergeCell ref="AK28:AN28"/>
    <mergeCell ref="A25:B25"/>
    <mergeCell ref="C25:AB25"/>
    <mergeCell ref="AC25:AF25"/>
    <mergeCell ref="AO25:AR25"/>
    <mergeCell ref="A26:B26"/>
    <mergeCell ref="C26:AB26"/>
    <mergeCell ref="AC26:AF26"/>
    <mergeCell ref="AO26:AR26"/>
    <mergeCell ref="AK25:AN25"/>
    <mergeCell ref="AK26:AN26"/>
    <mergeCell ref="A23:B23"/>
    <mergeCell ref="C23:AB23"/>
    <mergeCell ref="AC23:AF23"/>
    <mergeCell ref="AO23:AR23"/>
    <mergeCell ref="A24:B24"/>
    <mergeCell ref="C24:AB24"/>
    <mergeCell ref="AC24:AF24"/>
    <mergeCell ref="AO24:AR24"/>
    <mergeCell ref="AK23:AN23"/>
    <mergeCell ref="AK24:AN24"/>
    <mergeCell ref="A21:B21"/>
    <mergeCell ref="C21:AB21"/>
    <mergeCell ref="AC21:AF21"/>
    <mergeCell ref="AO21:AR21"/>
    <mergeCell ref="A22:B22"/>
    <mergeCell ref="C22:AB22"/>
    <mergeCell ref="AC22:AF22"/>
    <mergeCell ref="AO22:AR22"/>
    <mergeCell ref="AK21:AN21"/>
    <mergeCell ref="AK22:AN22"/>
    <mergeCell ref="A19:B19"/>
    <mergeCell ref="C19:AB19"/>
    <mergeCell ref="AC19:AF19"/>
    <mergeCell ref="AO19:AR19"/>
    <mergeCell ref="A20:B20"/>
    <mergeCell ref="C20:AB20"/>
    <mergeCell ref="AC20:AF20"/>
    <mergeCell ref="AO20:AR20"/>
    <mergeCell ref="AK19:AN19"/>
    <mergeCell ref="AK20:AN20"/>
    <mergeCell ref="A17:B17"/>
    <mergeCell ref="C17:AB17"/>
    <mergeCell ref="AC17:AF17"/>
    <mergeCell ref="AO17:AR17"/>
    <mergeCell ref="A18:B18"/>
    <mergeCell ref="C18:AB18"/>
    <mergeCell ref="AC18:AF18"/>
    <mergeCell ref="AO18:AR18"/>
    <mergeCell ref="AK17:AN17"/>
    <mergeCell ref="AK18:AN18"/>
    <mergeCell ref="A15:B15"/>
    <mergeCell ref="C15:AB15"/>
    <mergeCell ref="AC15:AF15"/>
    <mergeCell ref="AO15:AR15"/>
    <mergeCell ref="A16:B16"/>
    <mergeCell ref="C16:AB16"/>
    <mergeCell ref="AC16:AF16"/>
    <mergeCell ref="AO16:AR16"/>
    <mergeCell ref="AK15:AN15"/>
    <mergeCell ref="AK16:AN16"/>
    <mergeCell ref="A13:B13"/>
    <mergeCell ref="C13:AB13"/>
    <mergeCell ref="AC13:AF13"/>
    <mergeCell ref="AO13:AR13"/>
    <mergeCell ref="A14:B14"/>
    <mergeCell ref="C14:AB14"/>
    <mergeCell ref="AC14:AF14"/>
    <mergeCell ref="AO14:AR14"/>
    <mergeCell ref="AK13:AN13"/>
    <mergeCell ref="AK14:AN14"/>
    <mergeCell ref="A11:B11"/>
    <mergeCell ref="C11:AB11"/>
    <mergeCell ref="AC11:AF11"/>
    <mergeCell ref="AO11:AR11"/>
    <mergeCell ref="A12:B12"/>
    <mergeCell ref="C12:AB12"/>
    <mergeCell ref="AC12:AF12"/>
    <mergeCell ref="AO12:AR12"/>
    <mergeCell ref="AK12:AN12"/>
    <mergeCell ref="AG11:AJ11"/>
    <mergeCell ref="A9:B9"/>
    <mergeCell ref="C9:AB9"/>
    <mergeCell ref="AC9:AF9"/>
    <mergeCell ref="AO9:AR9"/>
    <mergeCell ref="A10:B10"/>
    <mergeCell ref="C10:AB10"/>
    <mergeCell ref="AC10:AF10"/>
    <mergeCell ref="AO10:AR10"/>
    <mergeCell ref="AG9:AJ9"/>
    <mergeCell ref="AG10:AJ10"/>
    <mergeCell ref="A8:B8"/>
    <mergeCell ref="C8:AB8"/>
    <mergeCell ref="AC8:AF8"/>
    <mergeCell ref="AO8:AR8"/>
    <mergeCell ref="AK7:AN7"/>
    <mergeCell ref="AK8:AN8"/>
    <mergeCell ref="A1:O1"/>
    <mergeCell ref="AK6:AN6"/>
    <mergeCell ref="A7:B7"/>
    <mergeCell ref="C7:AB7"/>
    <mergeCell ref="AC7:AF7"/>
    <mergeCell ref="AO7:AR7"/>
    <mergeCell ref="AO5:AR5"/>
    <mergeCell ref="AO6:AR6"/>
    <mergeCell ref="AK9:AN9"/>
    <mergeCell ref="AK10:AN10"/>
    <mergeCell ref="AK11:AN11"/>
    <mergeCell ref="AK33:AN33"/>
    <mergeCell ref="AK34:AN34"/>
    <mergeCell ref="AK35:AN35"/>
    <mergeCell ref="AK36:AN36"/>
    <mergeCell ref="AK37:AN37"/>
    <mergeCell ref="AG5:AJ5"/>
    <mergeCell ref="AG6:AJ6"/>
    <mergeCell ref="AG7:AJ7"/>
    <mergeCell ref="AG8:AJ8"/>
    <mergeCell ref="AK5:AN5"/>
    <mergeCell ref="AG23:AJ23"/>
    <mergeCell ref="AG12:AJ12"/>
    <mergeCell ref="AG13:AJ13"/>
    <mergeCell ref="AG18:AJ18"/>
    <mergeCell ref="AG19:AJ19"/>
    <mergeCell ref="AG20:AJ20"/>
    <mergeCell ref="AG21:AJ21"/>
    <mergeCell ref="AG22:AJ22"/>
    <mergeCell ref="AG14:AJ14"/>
    <mergeCell ref="AG15:AJ15"/>
    <mergeCell ref="AG16:AJ16"/>
    <mergeCell ref="AG17:AJ17"/>
    <mergeCell ref="AG24:AJ24"/>
    <mergeCell ref="AG27:AJ27"/>
    <mergeCell ref="AG28:AJ28"/>
    <mergeCell ref="AG29:AJ29"/>
    <mergeCell ref="AG25:AJ25"/>
    <mergeCell ref="AG26:AJ26"/>
    <mergeCell ref="AG36:AJ36"/>
    <mergeCell ref="AG37:AJ37"/>
    <mergeCell ref="AG30:AJ30"/>
    <mergeCell ref="AG31:AJ31"/>
    <mergeCell ref="AG32:AJ32"/>
    <mergeCell ref="AG33:AJ33"/>
    <mergeCell ref="AG34:AJ34"/>
    <mergeCell ref="AG35:AJ35"/>
    <mergeCell ref="AS5:AS6"/>
    <mergeCell ref="A2:AS2"/>
    <mergeCell ref="A3:AS3"/>
    <mergeCell ref="A4:AS4"/>
    <mergeCell ref="A5:B6"/>
    <mergeCell ref="C5:AB6"/>
    <mergeCell ref="AC5:AF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I18"/>
  <sheetViews>
    <sheetView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9.875" style="0" customWidth="1"/>
    <col min="2" max="2" width="33.875" style="0" customWidth="1"/>
    <col min="3" max="3" width="18.25390625" style="0" customWidth="1"/>
    <col min="4" max="4" width="16.625" style="0" customWidth="1"/>
    <col min="5" max="5" width="18.75390625" style="0" customWidth="1"/>
    <col min="6" max="6" width="31.75390625" style="0" customWidth="1"/>
    <col min="7" max="7" width="16.125" style="0" customWidth="1"/>
    <col min="8" max="8" width="17.375" style="0" customWidth="1"/>
    <col min="9" max="9" width="18.25390625" style="0" customWidth="1"/>
  </cols>
  <sheetData>
    <row r="1" spans="1:5" ht="13.5" thickBot="1">
      <c r="A1" s="513" t="s">
        <v>736</v>
      </c>
      <c r="B1" s="513"/>
      <c r="C1" s="513"/>
      <c r="D1" s="513"/>
      <c r="E1" s="513"/>
    </row>
    <row r="2" spans="1:9" ht="18.75" thickTop="1">
      <c r="A2" s="514" t="s">
        <v>23</v>
      </c>
      <c r="B2" s="515"/>
      <c r="C2" s="515"/>
      <c r="D2" s="515"/>
      <c r="E2" s="515"/>
      <c r="F2" s="515"/>
      <c r="G2" s="515"/>
      <c r="H2" s="515"/>
      <c r="I2" s="516"/>
    </row>
    <row r="3" spans="1:9" ht="15" thickBot="1">
      <c r="A3" s="517" t="s">
        <v>686</v>
      </c>
      <c r="B3" s="518"/>
      <c r="C3" s="518"/>
      <c r="D3" s="518"/>
      <c r="E3" s="518"/>
      <c r="F3" s="518"/>
      <c r="G3" s="518"/>
      <c r="H3" s="518"/>
      <c r="I3" s="519"/>
    </row>
    <row r="4" spans="1:9" ht="13.5" thickBot="1">
      <c r="A4" s="10"/>
      <c r="B4" s="520" t="s">
        <v>19</v>
      </c>
      <c r="C4" s="520"/>
      <c r="D4" s="520"/>
      <c r="E4" s="520"/>
      <c r="F4" s="520"/>
      <c r="G4" s="520"/>
      <c r="H4" s="520"/>
      <c r="I4" s="521"/>
    </row>
    <row r="5" spans="1:9" ht="13.5" thickBot="1">
      <c r="A5" s="522" t="s">
        <v>551</v>
      </c>
      <c r="B5" s="524" t="s">
        <v>24</v>
      </c>
      <c r="C5" s="525"/>
      <c r="D5" s="525"/>
      <c r="E5" s="526"/>
      <c r="F5" s="524" t="s">
        <v>112</v>
      </c>
      <c r="G5" s="525"/>
      <c r="H5" s="525"/>
      <c r="I5" s="527"/>
    </row>
    <row r="6" spans="1:9" ht="13.5" thickBot="1">
      <c r="A6" s="523"/>
      <c r="B6" s="11" t="s">
        <v>552</v>
      </c>
      <c r="C6" s="12" t="s">
        <v>553</v>
      </c>
      <c r="D6" s="12" t="s">
        <v>554</v>
      </c>
      <c r="E6" s="12" t="s">
        <v>555</v>
      </c>
      <c r="F6" s="13" t="s">
        <v>552</v>
      </c>
      <c r="G6" s="12" t="s">
        <v>553</v>
      </c>
      <c r="H6" s="12" t="s">
        <v>554</v>
      </c>
      <c r="I6" s="14" t="s">
        <v>555</v>
      </c>
    </row>
    <row r="7" spans="1:9" ht="15.75" thickBot="1">
      <c r="A7" s="15" t="s">
        <v>20</v>
      </c>
      <c r="B7" s="11" t="s">
        <v>21</v>
      </c>
      <c r="C7" s="11" t="s">
        <v>254</v>
      </c>
      <c r="D7" s="11" t="s">
        <v>255</v>
      </c>
      <c r="E7" s="11" t="s">
        <v>556</v>
      </c>
      <c r="F7" s="11" t="s">
        <v>557</v>
      </c>
      <c r="G7" s="11" t="s">
        <v>558</v>
      </c>
      <c r="H7" s="11" t="s">
        <v>559</v>
      </c>
      <c r="I7" s="16" t="s">
        <v>560</v>
      </c>
    </row>
    <row r="8" spans="1:9" ht="13.5" thickBot="1">
      <c r="A8" s="17">
        <v>1</v>
      </c>
      <c r="B8" s="18" t="s">
        <v>561</v>
      </c>
      <c r="C8" s="19">
        <f>SUM(C11,-C9)</f>
        <v>62757927</v>
      </c>
      <c r="D8" s="19">
        <f>SUM(D11,-D9)</f>
        <v>80441053</v>
      </c>
      <c r="E8" s="19">
        <f>SUM(E11,-E10,-E9)</f>
        <v>80343425</v>
      </c>
      <c r="F8" s="20" t="s">
        <v>561</v>
      </c>
      <c r="G8" s="21">
        <f>SUM(G11,-G9,-G10)</f>
        <v>72167100</v>
      </c>
      <c r="H8" s="21">
        <f>SUM(H11,-H9,-H10)</f>
        <v>97702159</v>
      </c>
      <c r="I8" s="22">
        <f>SUM(I11,-I9,-I10)</f>
        <v>71588042</v>
      </c>
    </row>
    <row r="9" spans="1:9" ht="13.5" thickBot="1">
      <c r="A9" s="17">
        <v>2</v>
      </c>
      <c r="B9" s="18" t="s">
        <v>562</v>
      </c>
      <c r="C9" s="19">
        <v>13727073</v>
      </c>
      <c r="D9" s="19">
        <v>21655428</v>
      </c>
      <c r="E9" s="23">
        <f>SUM('E.2'!AO41,'E.2'!AO43,'E.2'!AO45)</f>
        <v>20364761</v>
      </c>
      <c r="F9" s="20" t="s">
        <v>562</v>
      </c>
      <c r="G9" s="21">
        <v>764135</v>
      </c>
      <c r="H9" s="21">
        <v>840557</v>
      </c>
      <c r="I9" s="22">
        <v>840557</v>
      </c>
    </row>
    <row r="10" spans="1:9" ht="13.5" thickBot="1">
      <c r="A10" s="17">
        <v>3</v>
      </c>
      <c r="B10" s="18" t="s">
        <v>563</v>
      </c>
      <c r="C10" s="19">
        <v>0</v>
      </c>
      <c r="D10" s="19">
        <v>0</v>
      </c>
      <c r="E10" s="23">
        <v>0</v>
      </c>
      <c r="F10" s="20" t="s">
        <v>563</v>
      </c>
      <c r="G10" s="21">
        <v>3553765</v>
      </c>
      <c r="H10" s="21">
        <v>3553765</v>
      </c>
      <c r="I10" s="22">
        <v>3553765</v>
      </c>
    </row>
    <row r="11" spans="1:9" ht="18.75" thickBot="1">
      <c r="A11" s="139">
        <v>4</v>
      </c>
      <c r="B11" s="140" t="s">
        <v>564</v>
      </c>
      <c r="C11" s="141">
        <f>SUM('E.2'!AG76,'E4'!AG37:AJ37)</f>
        <v>76485000</v>
      </c>
      <c r="D11" s="141">
        <f>SUM('E.2'!AK76,'E4'!AK37:AN37)</f>
        <v>102096481</v>
      </c>
      <c r="E11" s="141">
        <f>SUM('E.2'!AO76,'E4'!AO37:AR37)</f>
        <v>100708186</v>
      </c>
      <c r="F11" s="142" t="s">
        <v>565</v>
      </c>
      <c r="G11" s="143">
        <f>SUM('E 1.'!AG104:AJ104,'E3'!AG38:AJ38)</f>
        <v>76485000</v>
      </c>
      <c r="H11" s="144">
        <f>SUM('E 1.'!AK104:AN104,'E3'!AK38:AN38)</f>
        <v>102096481</v>
      </c>
      <c r="I11" s="145">
        <f>SUM('E 1.'!AO104:AR104,'E3'!AO38:AR38)</f>
        <v>75982364</v>
      </c>
    </row>
    <row r="13" spans="4:8" ht="12.75">
      <c r="D13" s="7"/>
      <c r="H13" s="7"/>
    </row>
    <row r="14" spans="4:8" ht="12.75">
      <c r="D14" s="7"/>
      <c r="H14" s="7"/>
    </row>
    <row r="18" ht="12.75">
      <c r="H18" s="7"/>
    </row>
  </sheetData>
  <sheetProtection password="CA09" sheet="1"/>
  <mergeCells count="7">
    <mergeCell ref="A1:E1"/>
    <mergeCell ref="A2:I2"/>
    <mergeCell ref="A3:I3"/>
    <mergeCell ref="B4:I4"/>
    <mergeCell ref="A5:A6"/>
    <mergeCell ref="B5:E5"/>
    <mergeCell ref="F5:I5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K17"/>
  <sheetViews>
    <sheetView view="pageBreakPreview" zoomScaleSheetLayoutView="100" zoomScalePageLayoutView="0" workbookViewId="0" topLeftCell="A1">
      <selection activeCell="G20" sqref="G20"/>
    </sheetView>
  </sheetViews>
  <sheetFormatPr defaultColWidth="9.00390625" defaultRowHeight="12.75"/>
  <cols>
    <col min="2" max="2" width="6.125" style="0" customWidth="1"/>
    <col min="3" max="3" width="42.625" style="0" customWidth="1"/>
    <col min="4" max="4" width="15.375" style="0" customWidth="1"/>
    <col min="5" max="5" width="16.375" style="0" customWidth="1"/>
    <col min="6" max="6" width="15.375" style="0" customWidth="1"/>
    <col min="7" max="7" width="11.875" style="0" customWidth="1"/>
    <col min="8" max="8" width="38.125" style="0" customWidth="1"/>
    <col min="9" max="9" width="15.375" style="0" customWidth="1"/>
    <col min="10" max="10" width="15.25390625" style="0" customWidth="1"/>
    <col min="11" max="11" width="13.375" style="0" customWidth="1"/>
  </cols>
  <sheetData>
    <row r="1" spans="1:4" ht="13.5" thickBot="1">
      <c r="A1" s="528" t="s">
        <v>737</v>
      </c>
      <c r="B1" s="528"/>
      <c r="C1" s="528"/>
      <c r="D1" s="528"/>
    </row>
    <row r="2" spans="2:11" ht="18.75" thickTop="1">
      <c r="B2" s="529" t="s">
        <v>23</v>
      </c>
      <c r="C2" s="530"/>
      <c r="D2" s="530"/>
      <c r="E2" s="530"/>
      <c r="F2" s="530"/>
      <c r="G2" s="530"/>
      <c r="H2" s="530"/>
      <c r="I2" s="530"/>
      <c r="J2" s="530"/>
      <c r="K2" s="531"/>
    </row>
    <row r="3" spans="2:11" ht="13.5" thickBot="1">
      <c r="B3" s="532" t="s">
        <v>687</v>
      </c>
      <c r="C3" s="533"/>
      <c r="D3" s="533"/>
      <c r="E3" s="533"/>
      <c r="F3" s="533"/>
      <c r="G3" s="533"/>
      <c r="H3" s="533"/>
      <c r="I3" s="533"/>
      <c r="J3" s="533"/>
      <c r="K3" s="534"/>
    </row>
    <row r="4" spans="2:11" ht="13.5" thickBot="1">
      <c r="B4" s="535" t="s">
        <v>19</v>
      </c>
      <c r="C4" s="536"/>
      <c r="D4" s="536"/>
      <c r="E4" s="536"/>
      <c r="F4" s="536"/>
      <c r="G4" s="536"/>
      <c r="H4" s="536"/>
      <c r="I4" s="536"/>
      <c r="J4" s="536"/>
      <c r="K4" s="537"/>
    </row>
    <row r="5" spans="2:11" ht="13.5" thickBot="1">
      <c r="B5" s="522" t="s">
        <v>661</v>
      </c>
      <c r="C5" s="524" t="s">
        <v>662</v>
      </c>
      <c r="D5" s="525"/>
      <c r="E5" s="525"/>
      <c r="F5" s="526"/>
      <c r="G5" s="524" t="s">
        <v>663</v>
      </c>
      <c r="H5" s="525"/>
      <c r="I5" s="525"/>
      <c r="J5" s="525"/>
      <c r="K5" s="527"/>
    </row>
    <row r="6" spans="2:11" ht="13.5" thickBot="1">
      <c r="B6" s="523"/>
      <c r="C6" s="104" t="s">
        <v>552</v>
      </c>
      <c r="D6" s="12" t="s">
        <v>553</v>
      </c>
      <c r="E6" s="12" t="s">
        <v>554</v>
      </c>
      <c r="F6" s="105" t="s">
        <v>555</v>
      </c>
      <c r="G6" s="106" t="s">
        <v>661</v>
      </c>
      <c r="H6" s="13" t="s">
        <v>552</v>
      </c>
      <c r="I6" s="12" t="s">
        <v>553</v>
      </c>
      <c r="J6" s="12" t="s">
        <v>554</v>
      </c>
      <c r="K6" s="14" t="s">
        <v>555</v>
      </c>
    </row>
    <row r="7" spans="2:11" ht="13.5" thickBot="1">
      <c r="B7" s="114" t="s">
        <v>20</v>
      </c>
      <c r="C7" s="107" t="s">
        <v>21</v>
      </c>
      <c r="D7" s="11" t="s">
        <v>254</v>
      </c>
      <c r="E7" s="11" t="s">
        <v>255</v>
      </c>
      <c r="F7" s="108" t="s">
        <v>556</v>
      </c>
      <c r="G7" s="109">
        <v>6</v>
      </c>
      <c r="H7" s="11" t="s">
        <v>558</v>
      </c>
      <c r="I7" s="11" t="s">
        <v>559</v>
      </c>
      <c r="J7" s="11" t="s">
        <v>560</v>
      </c>
      <c r="K7" s="16" t="s">
        <v>664</v>
      </c>
    </row>
    <row r="8" spans="2:11" ht="13.5" thickBot="1">
      <c r="B8" s="114" t="s">
        <v>173</v>
      </c>
      <c r="C8" s="110" t="s">
        <v>665</v>
      </c>
      <c r="D8" s="19">
        <f>SUM('E 1.'!AO81:AR81)</f>
        <v>0</v>
      </c>
      <c r="E8" s="19">
        <f>SUM('E 1.'!AK81:AN81)</f>
        <v>0</v>
      </c>
      <c r="F8" s="111">
        <f>SUM('E 1.'!AO81:AR81)</f>
        <v>0</v>
      </c>
      <c r="G8" s="112" t="s">
        <v>186</v>
      </c>
      <c r="H8" s="20" t="s">
        <v>187</v>
      </c>
      <c r="I8" s="21">
        <f>SUM('E 1.'!AG89:AJ89)</f>
        <v>4173307</v>
      </c>
      <c r="J8" s="21">
        <f>SUM('E 1.'!AK89:AN89)</f>
        <v>0</v>
      </c>
      <c r="K8" s="22">
        <f>SUM('E 1.'!AO89:AR89)</f>
        <v>0</v>
      </c>
    </row>
    <row r="9" spans="2:11" ht="26.25" thickBot="1">
      <c r="B9" s="114" t="s">
        <v>175</v>
      </c>
      <c r="C9" s="110" t="s">
        <v>671</v>
      </c>
      <c r="D9" s="19">
        <f>SUM('E 1.'!AG82:AJ82)</f>
        <v>1787901</v>
      </c>
      <c r="E9" s="19">
        <f>SUM('E 1.'!AK82:AN82)</f>
        <v>6602820</v>
      </c>
      <c r="F9" s="111">
        <f>SUM('E 1.'!AO82:AR82)</f>
        <v>6602820</v>
      </c>
      <c r="G9" s="112" t="s">
        <v>192</v>
      </c>
      <c r="H9" s="20" t="s">
        <v>666</v>
      </c>
      <c r="I9" s="21">
        <f>SUM('E 1.'!AG92:AJ92)</f>
        <v>1126793</v>
      </c>
      <c r="J9" s="21">
        <f>SUM('E 1.'!AK92:AN92)</f>
        <v>0</v>
      </c>
      <c r="K9" s="22">
        <f>SUM('E 1.'!AO92:AR92)</f>
        <v>0</v>
      </c>
    </row>
    <row r="10" spans="2:11" ht="22.5" customHeight="1" thickBot="1">
      <c r="B10" s="220" t="s">
        <v>176</v>
      </c>
      <c r="C10" s="115" t="s">
        <v>177</v>
      </c>
      <c r="D10" s="116">
        <f>SUM('E 1.'!AG83:AJ83)</f>
        <v>915600</v>
      </c>
      <c r="E10" s="116">
        <f>SUM('E 1.'!AK83:AN83)</f>
        <v>0</v>
      </c>
      <c r="F10" s="111">
        <v>0</v>
      </c>
      <c r="G10" s="112"/>
      <c r="H10" s="20"/>
      <c r="I10" s="21"/>
      <c r="J10" s="21"/>
      <c r="K10" s="22"/>
    </row>
    <row r="11" spans="2:11" ht="26.25" thickBot="1">
      <c r="B11" s="114" t="s">
        <v>178</v>
      </c>
      <c r="C11" s="117" t="s">
        <v>667</v>
      </c>
      <c r="D11" s="19">
        <f>SUM('E 1.'!AG84:AJ84)</f>
        <v>0</v>
      </c>
      <c r="E11" s="19">
        <f>SUM('E 1.'!AK84:AN84)</f>
        <v>7629264</v>
      </c>
      <c r="F11" s="111">
        <f>SUM('E 1.'!AO84:AR84)</f>
        <v>7629264</v>
      </c>
      <c r="G11" s="112"/>
      <c r="H11" s="20"/>
      <c r="I11" s="21"/>
      <c r="J11" s="21"/>
      <c r="K11" s="22"/>
    </row>
    <row r="12" spans="2:11" ht="17.25" customHeight="1" thickBot="1">
      <c r="B12" s="114" t="s">
        <v>183</v>
      </c>
      <c r="C12" s="110" t="s">
        <v>668</v>
      </c>
      <c r="D12" s="19">
        <f>SUM('E 1.'!AG87:AJ87)</f>
        <v>729946</v>
      </c>
      <c r="E12" s="19">
        <f>SUM('E 1.'!AK87:AN87)</f>
        <v>3714506</v>
      </c>
      <c r="F12" s="111">
        <f>SUM('E 1.'!AO87:AR87)</f>
        <v>3714506</v>
      </c>
      <c r="G12" s="113"/>
      <c r="H12" s="20"/>
      <c r="I12" s="21"/>
      <c r="J12" s="21"/>
      <c r="K12" s="22"/>
    </row>
    <row r="13" spans="2:11" ht="18.75" thickBot="1">
      <c r="B13" s="130"/>
      <c r="C13" s="131" t="s">
        <v>669</v>
      </c>
      <c r="D13" s="132">
        <f>SUM(D8:D12)</f>
        <v>3433447</v>
      </c>
      <c r="E13" s="132">
        <f>SUM(E8:E12)</f>
        <v>17946590</v>
      </c>
      <c r="F13" s="133">
        <f>SUM(F8:F12)</f>
        <v>17946590</v>
      </c>
      <c r="G13" s="134"/>
      <c r="H13" s="135" t="s">
        <v>670</v>
      </c>
      <c r="I13" s="136">
        <f>SUM(I8:I12)</f>
        <v>5300100</v>
      </c>
      <c r="J13" s="137">
        <f>SUM(J8:J9)</f>
        <v>0</v>
      </c>
      <c r="K13" s="138">
        <f>SUM(K8:K9)</f>
        <v>0</v>
      </c>
    </row>
    <row r="14" ht="13.5" thickTop="1"/>
    <row r="17" ht="12.75">
      <c r="E17" s="7"/>
    </row>
  </sheetData>
  <sheetProtection password="CA09" sheet="1"/>
  <mergeCells count="7">
    <mergeCell ref="A1:D1"/>
    <mergeCell ref="B2:K2"/>
    <mergeCell ref="B3:K3"/>
    <mergeCell ref="B4:K4"/>
    <mergeCell ref="B5:B6"/>
    <mergeCell ref="C5:F5"/>
    <mergeCell ref="G5:K5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D12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2" max="2" width="14.375" style="0" customWidth="1"/>
    <col min="3" max="3" width="65.25390625" style="0" customWidth="1"/>
    <col min="4" max="4" width="22.25390625" style="0" customWidth="1"/>
  </cols>
  <sheetData>
    <row r="1" spans="1:4" ht="13.5" thickBot="1">
      <c r="A1" s="538" t="s">
        <v>738</v>
      </c>
      <c r="B1" s="538"/>
      <c r="C1" s="538"/>
      <c r="D1" s="538"/>
    </row>
    <row r="2" spans="1:4" ht="18.75" thickTop="1">
      <c r="A2" s="177"/>
      <c r="B2" s="539" t="s">
        <v>23</v>
      </c>
      <c r="C2" s="540"/>
      <c r="D2" s="541"/>
    </row>
    <row r="3" spans="1:4" ht="15.75">
      <c r="A3" s="177"/>
      <c r="B3" s="542" t="s">
        <v>688</v>
      </c>
      <c r="C3" s="543"/>
      <c r="D3" s="544"/>
    </row>
    <row r="4" spans="1:4" ht="12.75">
      <c r="A4" s="177"/>
      <c r="B4" s="545" t="s">
        <v>676</v>
      </c>
      <c r="C4" s="546"/>
      <c r="D4" s="547"/>
    </row>
    <row r="5" spans="1:4" ht="12.75">
      <c r="A5" s="177"/>
      <c r="B5" s="548" t="s">
        <v>551</v>
      </c>
      <c r="C5" s="549" t="s">
        <v>677</v>
      </c>
      <c r="D5" s="551" t="s">
        <v>678</v>
      </c>
    </row>
    <row r="6" spans="1:4" ht="12.75">
      <c r="A6" s="177"/>
      <c r="B6" s="548"/>
      <c r="C6" s="550"/>
      <c r="D6" s="551"/>
    </row>
    <row r="7" spans="1:4" ht="15.75">
      <c r="A7" s="177"/>
      <c r="B7" s="183">
        <v>1</v>
      </c>
      <c r="C7" s="184" t="s">
        <v>681</v>
      </c>
      <c r="D7" s="185">
        <v>646547</v>
      </c>
    </row>
    <row r="8" spans="1:4" ht="15.75">
      <c r="A8" s="177"/>
      <c r="B8" s="186">
        <v>2</v>
      </c>
      <c r="C8" s="184" t="s">
        <v>682</v>
      </c>
      <c r="D8" s="185">
        <v>0</v>
      </c>
    </row>
    <row r="9" spans="1:4" ht="15.75">
      <c r="A9" s="177"/>
      <c r="B9" s="186">
        <v>3</v>
      </c>
      <c r="C9" s="184" t="s">
        <v>683</v>
      </c>
      <c r="D9" s="185">
        <v>0</v>
      </c>
    </row>
    <row r="10" spans="1:4" ht="15.75">
      <c r="A10" s="177"/>
      <c r="B10" s="186">
        <v>4</v>
      </c>
      <c r="C10" s="184" t="s">
        <v>684</v>
      </c>
      <c r="D10" s="185">
        <v>0</v>
      </c>
    </row>
    <row r="11" spans="1:4" ht="15.75">
      <c r="A11" s="177"/>
      <c r="B11" s="291">
        <v>5</v>
      </c>
      <c r="C11" s="292" t="s">
        <v>727</v>
      </c>
      <c r="D11" s="293"/>
    </row>
    <row r="12" spans="1:4" ht="13.5" thickBot="1">
      <c r="A12" s="177"/>
      <c r="B12" s="221"/>
      <c r="C12" s="222" t="s">
        <v>14</v>
      </c>
      <c r="D12" s="223">
        <f>SUM(D7:D11)</f>
        <v>646547</v>
      </c>
    </row>
    <row r="13" ht="13.5" thickTop="1"/>
  </sheetData>
  <sheetProtection password="CA09" sheet="1"/>
  <mergeCells count="7">
    <mergeCell ref="A1:D1"/>
    <mergeCell ref="B2:D2"/>
    <mergeCell ref="B3:D3"/>
    <mergeCell ref="B4:D4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F23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2" max="2" width="39.875" style="0" customWidth="1"/>
    <col min="3" max="3" width="33.00390625" style="0" customWidth="1"/>
    <col min="4" max="5" width="21.25390625" style="0" customWidth="1"/>
    <col min="6" max="6" width="23.00390625" style="0" customWidth="1"/>
  </cols>
  <sheetData>
    <row r="1" spans="1:3" ht="13.5" thickBot="1">
      <c r="A1" s="528" t="s">
        <v>739</v>
      </c>
      <c r="B1" s="528"/>
      <c r="C1" s="528"/>
    </row>
    <row r="2" spans="2:6" ht="21.75" thickBot="1" thickTop="1">
      <c r="B2" s="555" t="s">
        <v>566</v>
      </c>
      <c r="C2" s="556"/>
      <c r="D2" s="556"/>
      <c r="E2" s="556"/>
      <c r="F2" s="557"/>
    </row>
    <row r="3" spans="2:6" ht="18.75" thickTop="1">
      <c r="B3" s="558" t="s">
        <v>657</v>
      </c>
      <c r="C3" s="559"/>
      <c r="D3" s="559"/>
      <c r="E3" s="559"/>
      <c r="F3" s="560"/>
    </row>
    <row r="4" spans="2:6" ht="18">
      <c r="B4" s="567" t="s">
        <v>689</v>
      </c>
      <c r="C4" s="568"/>
      <c r="D4" s="568"/>
      <c r="E4" s="568"/>
      <c r="F4" s="569"/>
    </row>
    <row r="5" spans="2:6" ht="13.5" thickBot="1">
      <c r="B5" s="561" t="s">
        <v>3</v>
      </c>
      <c r="C5" s="562"/>
      <c r="D5" s="562"/>
      <c r="E5" s="562"/>
      <c r="F5" s="563"/>
    </row>
    <row r="6" spans="2:6" ht="17.25" thickBot="1" thickTop="1">
      <c r="B6" s="570" t="s">
        <v>0</v>
      </c>
      <c r="C6" s="572" t="s">
        <v>1</v>
      </c>
      <c r="D6" s="574" t="s">
        <v>567</v>
      </c>
      <c r="E6" s="146" t="s">
        <v>568</v>
      </c>
      <c r="F6" s="150" t="s">
        <v>568</v>
      </c>
    </row>
    <row r="7" spans="2:6" ht="17.25" thickBot="1" thickTop="1">
      <c r="B7" s="571"/>
      <c r="C7" s="573"/>
      <c r="D7" s="575"/>
      <c r="E7" s="147">
        <v>44562</v>
      </c>
      <c r="F7" s="151">
        <v>44926</v>
      </c>
    </row>
    <row r="8" spans="2:6" ht="19.5" thickBot="1" thickTop="1">
      <c r="B8" s="24" t="s">
        <v>4</v>
      </c>
      <c r="C8" s="25" t="s">
        <v>5</v>
      </c>
      <c r="D8" s="26" t="s">
        <v>569</v>
      </c>
      <c r="E8" s="27" t="s">
        <v>549</v>
      </c>
      <c r="F8" s="27" t="s">
        <v>549</v>
      </c>
    </row>
    <row r="9" spans="2:6" ht="19.5" thickBot="1" thickTop="1">
      <c r="B9" s="28"/>
      <c r="C9" s="29" t="s">
        <v>658</v>
      </c>
      <c r="D9" s="30" t="s">
        <v>675</v>
      </c>
      <c r="E9" s="103">
        <v>1</v>
      </c>
      <c r="F9" s="103" t="s">
        <v>549</v>
      </c>
    </row>
    <row r="10" spans="2:6" ht="19.5" thickBot="1" thickTop="1">
      <c r="B10" s="99"/>
      <c r="C10" s="100"/>
      <c r="D10" s="101"/>
      <c r="E10" s="31" t="s">
        <v>550</v>
      </c>
      <c r="F10" s="102">
        <v>2</v>
      </c>
    </row>
    <row r="11" spans="2:6" ht="18.75" thickTop="1">
      <c r="B11" s="32" t="s">
        <v>7</v>
      </c>
      <c r="C11" s="33" t="s">
        <v>8</v>
      </c>
      <c r="D11" s="34" t="s">
        <v>570</v>
      </c>
      <c r="E11" s="35" t="s">
        <v>549</v>
      </c>
      <c r="F11" s="35" t="s">
        <v>549</v>
      </c>
    </row>
    <row r="12" spans="2:6" ht="18">
      <c r="B12" s="4"/>
      <c r="C12" s="1" t="s">
        <v>571</v>
      </c>
      <c r="D12" s="36" t="s">
        <v>572</v>
      </c>
      <c r="E12" s="37" t="s">
        <v>549</v>
      </c>
      <c r="F12" s="37" t="s">
        <v>549</v>
      </c>
    </row>
    <row r="13" spans="2:6" ht="18.75" thickBot="1">
      <c r="B13" s="38"/>
      <c r="C13" s="39" t="s">
        <v>18</v>
      </c>
      <c r="D13" s="40" t="s">
        <v>569</v>
      </c>
      <c r="E13" s="41" t="s">
        <v>549</v>
      </c>
      <c r="F13" s="41" t="s">
        <v>549</v>
      </c>
    </row>
    <row r="14" spans="2:6" ht="19.5" thickBot="1" thickTop="1">
      <c r="B14" s="42"/>
      <c r="C14" s="43"/>
      <c r="D14" s="44"/>
      <c r="E14" s="45" t="s">
        <v>573</v>
      </c>
      <c r="F14" s="45" t="s">
        <v>573</v>
      </c>
    </row>
    <row r="15" spans="2:6" ht="17.25" thickBot="1" thickTop="1">
      <c r="B15" s="552" t="s">
        <v>17</v>
      </c>
      <c r="C15" s="553"/>
      <c r="D15" s="554"/>
      <c r="E15" s="148" t="s">
        <v>659</v>
      </c>
      <c r="F15" s="152" t="s">
        <v>659</v>
      </c>
    </row>
    <row r="16" spans="2:6" ht="13.5" thickTop="1">
      <c r="B16" s="187" t="s">
        <v>574</v>
      </c>
      <c r="C16" s="188" t="s">
        <v>576</v>
      </c>
      <c r="D16" s="188" t="s">
        <v>576</v>
      </c>
      <c r="E16" s="47">
        <v>1</v>
      </c>
      <c r="F16" s="47">
        <v>1</v>
      </c>
    </row>
    <row r="17" spans="2:6" ht="13.5" thickBot="1">
      <c r="B17" s="187" t="s">
        <v>680</v>
      </c>
      <c r="C17" s="189" t="s">
        <v>575</v>
      </c>
      <c r="D17" s="46"/>
      <c r="E17" s="47" t="s">
        <v>549</v>
      </c>
      <c r="F17" s="47" t="s">
        <v>549</v>
      </c>
    </row>
    <row r="18" spans="2:6" ht="17.25" thickBot="1" thickTop="1">
      <c r="B18" s="552" t="s">
        <v>577</v>
      </c>
      <c r="C18" s="553"/>
      <c r="D18" s="554"/>
      <c r="E18" s="149" t="s">
        <v>550</v>
      </c>
      <c r="F18" s="153" t="s">
        <v>550</v>
      </c>
    </row>
    <row r="19" spans="2:6" ht="13.5" thickTop="1">
      <c r="B19" s="2"/>
      <c r="C19" s="48" t="s">
        <v>578</v>
      </c>
      <c r="D19" s="46"/>
      <c r="E19" s="9" t="s">
        <v>549</v>
      </c>
      <c r="F19" s="9" t="s">
        <v>549</v>
      </c>
    </row>
    <row r="20" spans="2:6" ht="13.5" thickBot="1">
      <c r="B20" s="2"/>
      <c r="C20" s="48" t="s">
        <v>578</v>
      </c>
      <c r="D20" s="46"/>
      <c r="E20" s="9" t="s">
        <v>549</v>
      </c>
      <c r="F20" s="9" t="s">
        <v>549</v>
      </c>
    </row>
    <row r="21" spans="2:6" ht="17.25" thickBot="1" thickTop="1">
      <c r="B21" s="552" t="s">
        <v>579</v>
      </c>
      <c r="C21" s="553"/>
      <c r="D21" s="554"/>
      <c r="E21" s="149" t="s">
        <v>550</v>
      </c>
      <c r="F21" s="153" t="s">
        <v>550</v>
      </c>
    </row>
    <row r="22" spans="2:6" ht="19.5" thickBot="1" thickTop="1">
      <c r="B22" s="564" t="s">
        <v>580</v>
      </c>
      <c r="C22" s="565"/>
      <c r="D22" s="566"/>
      <c r="E22" s="154" t="s">
        <v>660</v>
      </c>
      <c r="F22" s="154" t="s">
        <v>660</v>
      </c>
    </row>
    <row r="23" spans="2:6" ht="14.25" thickBot="1" thickTop="1">
      <c r="B23" s="6"/>
      <c r="C23" s="8"/>
      <c r="D23" s="8"/>
      <c r="E23" s="8"/>
      <c r="F23" s="5"/>
    </row>
    <row r="24" ht="13.5" thickTop="1"/>
  </sheetData>
  <sheetProtection password="CA09" sheet="1"/>
  <mergeCells count="12">
    <mergeCell ref="B22:D22"/>
    <mergeCell ref="B4:F4"/>
    <mergeCell ref="B6:B7"/>
    <mergeCell ref="C6:C7"/>
    <mergeCell ref="D6:D7"/>
    <mergeCell ref="B15:D15"/>
    <mergeCell ref="A1:C1"/>
    <mergeCell ref="B18:D18"/>
    <mergeCell ref="B21:D21"/>
    <mergeCell ref="B2:F2"/>
    <mergeCell ref="B3:F3"/>
    <mergeCell ref="B5:F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admn</cp:lastModifiedBy>
  <cp:lastPrinted>2023-04-17T11:43:32Z</cp:lastPrinted>
  <dcterms:created xsi:type="dcterms:W3CDTF">2010-05-29T08:47:41Z</dcterms:created>
  <dcterms:modified xsi:type="dcterms:W3CDTF">2023-05-16T11:17:25Z</dcterms:modified>
  <cp:category/>
  <cp:version/>
  <cp:contentType/>
  <cp:contentStatus/>
</cp:coreProperties>
</file>